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8c0fd9d956455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ning TPE" sheetId="1" r:id="Rbd7aeb93937e415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%"/>
    <x:numFmt numFmtId="201" formatCode="0.0"/>
    <x:numFmt numFmtId="202" formatCode="0"/>
  </x:numFmts>
  <x:fonts count="32">
    <x:font>
      <x:sz val="11"/>
      <x:name val="Carlito"/>
    </x:font>
    <x:font>
      <x:b/>
      <x:sz val="16"/>
      <x:color rgb="FFFFFFFF"/>
      <x:name val="Carlito"/>
    </x:font>
    <x:font>
      <x:b/>
      <x:sz val="10"/>
      <x:color rgb="FF1E3A8A"/>
      <x:name val="Carlito"/>
    </x:font>
    <x:font>
      <x:b/>
      <x:sz val="11"/>
      <x:color rgb="FFFFFFFF"/>
      <x:name val="Carlito"/>
    </x:font>
    <x:font>
      <x:b/>
      <x:sz val="11"/>
      <x:color rgb="FF111827"/>
      <x:name val="Carlito"/>
    </x:font>
    <x:font>
      <x:b/>
      <x:sz val="11"/>
      <x:color rgb="FF4C1D95"/>
      <x:name val="Carlito"/>
    </x:font>
    <x:font>
      <x:b/>
      <x:sz val="11"/>
      <x:color rgb="FF064E3B"/>
      <x:name val="Carlito"/>
    </x:font>
    <x:font>
      <x:b/>
      <x:sz val="11"/>
      <x:color rgb="FF166534"/>
      <x:name val="Carlito"/>
    </x:font>
    <x:font>
      <x:b/>
      <x:sz val="11"/>
      <x:color rgb="FF92400E"/>
      <x:name val="Carlito"/>
    </x:font>
    <x:font>
      <x:b/>
      <x:sz val="11"/>
      <x:color rgb="FF991B1B"/>
      <x:name val="Carlito"/>
    </x:font>
    <x:font>
      <x:b/>
      <x:sz val="11"/>
      <x:color rgb="FF7F1D1D"/>
      <x:name val="Carlito"/>
    </x:font>
    <x:font>
      <x:sz val="9"/>
      <x:name val="Carlito"/>
    </x:font>
    <x:font>
      <x:b/>
      <x:sz val="9"/>
      <x:color rgb="FF4C1D95"/>
      <x:name val="Carlito"/>
    </x:font>
    <x:font>
      <x:b/>
      <x:sz val="9"/>
      <x:color rgb="FFFFFFFF"/>
      <x:name val="Carlito"/>
    </x:font>
    <x:font>
      <x:b/>
      <x:sz val="9"/>
      <x:color rgb="FF064E3B"/>
      <x:name val="Carlito"/>
    </x:font>
    <x:font>
      <x:b/>
      <x:sz val="9"/>
      <x:color rgb="FF166534"/>
      <x:name val="Carlito"/>
    </x:font>
    <x:font>
      <x:b/>
      <x:sz val="9"/>
      <x:color rgb="FF92400E"/>
      <x:name val="Carlito"/>
    </x:font>
    <x:font>
      <x:b/>
      <x:sz val="9"/>
      <x:color rgb="FF991B1B"/>
      <x:name val="Carlito"/>
    </x:font>
    <x:font>
      <x:b/>
      <x:sz val="9"/>
      <x:color rgb="FF7F1D1D"/>
      <x:name val="Carlito"/>
    </x:font>
    <x:font>
      <x:b/>
      <x:sz val="16"/>
      <x:color rgb="FFFFFFFF"/>
      <x:name val="Arial"/>
    </x:font>
    <x:font>
      <x:sz val="11"/>
      <x:name val="Arial"/>
    </x:font>
    <x:font>
      <x:b/>
      <x:sz val="10"/>
      <x:color rgb="FF1E3A8A"/>
      <x:name val="Arial"/>
    </x:font>
    <x:font>
      <x:b/>
      <x:sz val="11"/>
      <x:color rgb="FFFFFFFF"/>
      <x:name val="Arial"/>
    </x:font>
    <x:font>
      <x:b/>
      <x:sz val="11"/>
      <x:color rgb="FF111827"/>
      <x:name val="Arial"/>
    </x:font>
    <x:font>
      <x:b/>
      <x:sz val="9"/>
      <x:color rgb="FF4C1D95"/>
      <x:name val="Arial"/>
    </x:font>
    <x:font>
      <x:sz val="9"/>
      <x:name val="Arial"/>
    </x:font>
    <x:font>
      <x:b/>
      <x:sz val="9"/>
      <x:color rgb="FFFFFFFF"/>
      <x:name val="Arial"/>
    </x:font>
    <x:font>
      <x:b/>
      <x:sz val="9"/>
      <x:color rgb="FF064E3B"/>
      <x:name val="Arial"/>
    </x:font>
    <x:font>
      <x:b/>
      <x:sz val="9"/>
      <x:color rgb="FF166534"/>
      <x:name val="Arial"/>
    </x:font>
    <x:font>
      <x:b/>
      <x:sz val="9"/>
      <x:color rgb="FF92400E"/>
      <x:name val="Arial"/>
    </x:font>
    <x:font>
      <x:b/>
      <x:sz val="9"/>
      <x:color rgb="FF991B1B"/>
      <x:name val="Arial"/>
    </x:font>
    <x:font>
      <x:b/>
      <x:sz val="9"/>
      <x:color rgb="FF7F1D1D"/>
      <x:name val="Arial"/>
    </x:font>
  </x:fonts>
  <x:fills count="18">
    <x:fill>
      <x:patternFill patternType="none"/>
    </x:fill>
    <x:fill>
      <x:patternFill patternType="gray125"/>
    </x:fill>
    <x:fill>
      <x:patternFill patternType="solid">
        <x:fgColor rgb="FF0B1F3A"/>
      </x:patternFill>
    </x:fill>
    <x:fill>
      <x:patternFill patternType="solid">
        <x:fgColor rgb="FFDBEAFE"/>
      </x:patternFill>
    </x:fill>
    <x:fill>
      <x:patternFill patternType="solid">
        <x:fgColor rgb="FF1D4ED8"/>
      </x:patternFill>
    </x:fill>
    <x:fill>
      <x:patternFill patternType="solid">
        <x:fgColor rgb="FF111827"/>
      </x:patternFill>
    </x:fill>
    <x:fill>
      <x:patternFill patternType="solid">
        <x:fgColor rgb="FFFACC15"/>
      </x:patternFill>
    </x:fill>
    <x:fill>
      <x:patternFill patternType="solid">
        <x:fgColor rgb="FF16A34A"/>
      </x:patternFill>
    </x:fill>
    <x:fill>
      <x:patternFill patternType="solid">
        <x:fgColor rgb="FF0B5ED7"/>
      </x:patternFill>
    </x:fill>
    <x:fill>
      <x:patternFill patternType="solid">
        <x:fgColor rgb="FF7C3AED"/>
      </x:patternFill>
    </x:fill>
    <x:fill>
      <x:patternFill patternType="solid">
        <x:fgColor rgb="FFEDE9FE"/>
      </x:patternFill>
    </x:fill>
    <x:fill>
      <x:patternFill patternType="solid">
        <x:fgColor rgb="FF059669"/>
      </x:patternFill>
    </x:fill>
    <x:fill>
      <x:patternFill patternType="solid">
        <x:fgColor rgb="FFD1FAE5"/>
      </x:patternFill>
    </x:fill>
    <x:fill>
      <x:patternFill patternType="solid">
        <x:fgColor rgb="FF374151"/>
      </x:patternFill>
    </x:fill>
    <x:fill>
      <x:patternFill patternType="solid">
        <x:fgColor rgb="FFDCFCE7"/>
      </x:patternFill>
    </x:fill>
    <x:fill>
      <x:patternFill patternType="solid">
        <x:fgColor rgb="FFFEF3C7"/>
      </x:patternFill>
    </x:fill>
    <x:fill>
      <x:patternFill patternType="solid">
        <x:fgColor rgb="FFFEE2E2"/>
      </x:patternFill>
    </x:fill>
    <x:fill>
      <x:patternFill patternType="solid">
        <x:fgColor rgb="FFFCA5A5"/>
      </x:patternFill>
    </x:fill>
  </x:fills>
  <x:borders count="2">
    <x:border/>
    <x:border/>
  </x:borders>
  <x:cellStyleXfs count="1">
    <x:xf numFmtId="0" fontId="0" fillId="0" borderId="0"/>
  </x:cellStyleXfs>
  <x:cellXfs count="24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wrapText="1"/>
    </x:xf>
    <x:xf numFmtId="0" fontId="4" fillId="6" borderId="0" xfId="0" applyNumberFormat="1" applyFont="1" applyFill="1" applyBorder="1" applyAlignment="1">
      <x:alignment horizontal="center" wrapText="1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wrapText="1"/>
    </x:xf>
    <x:xf numFmtId="0" fontId="4" fillId="6" borderId="1" xfId="0" applyNumberFormat="1" applyFont="1" applyFill="1" applyBorder="1" applyAlignment="1">
      <x:alignment horizontal="center"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wrapText="1"/>
    </x:xf>
    <x:xf numFmtId="0" fontId="3" fillId="8" borderId="0" xfId="0" applyNumberFormat="1" applyFont="1" applyFill="1" applyBorder="1" applyAlignment="1">
      <x:alignment horizontal="center" wrapText="1"/>
    </x:xf>
    <x:xf numFmtId="0" fontId="3" fillId="8" borderId="0" xfId="0" applyNumberFormat="1" applyFont="1" applyFill="1" applyBorder="1" applyAlignment="1">
      <x:alignment horizontal="center" vertical="center" wrapText="1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wrapText="1"/>
    </x:xf>
    <x:xf numFmtId="0" fontId="3" fillId="8" borderId="1" xfId="0" applyNumberFormat="1" applyFont="1" applyFill="1" applyBorder="1" applyAlignment="1">
      <x:alignment horizontal="center" wrapText="1"/>
    </x:xf>
    <x:xf numFmtId="0" fontId="3" fillId="8" borderId="1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3" fillId="11" borderId="0" xfId="0" applyNumberFormat="1" applyFont="1" applyFill="1" applyBorder="1"/>
    <x:xf numFmtId="0" fontId="3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3" fillId="11" borderId="1" xfId="0" applyNumberFormat="1" applyFont="1" applyFill="1" applyBorder="1"/>
    <x:xf numFmtId="0" fontId="3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6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6" fillId="12" borderId="1" xfId="0" applyNumberFormat="1" applyFont="1" applyFill="1" applyBorder="1"/>
    <x:xf numFmtId="0" fontId="6" fillId="12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3" fillId="13" borderId="0" xfId="0" applyNumberFormat="1" applyFont="1" applyFill="1" applyBorder="1"/>
    <x:xf numFmtId="0" fontId="3" fillId="13" borderId="0" xfId="0" applyNumberFormat="1" applyFont="1" applyFill="1" applyBorder="1" applyAlignment="1">
      <x:alignment horizontal="center"/>
    </x:xf>
    <x:xf numFmtId="0" fontId="0" fillId="13" borderId="1" xfId="0" applyNumberFormat="1" applyFont="1" applyFill="1" applyBorder="1"/>
    <x:xf numFmtId="0" fontId="3" fillId="13" borderId="1" xfId="0" applyNumberFormat="1" applyFont="1" applyFill="1" applyBorder="1"/>
    <x:xf numFmtId="0" fontId="3" fillId="13" borderId="1" xfId="0" applyNumberFormat="1" applyFont="1" applyFill="1" applyBorder="1" applyAlignment="1">
      <x:alignment horizontal="center"/>
    </x:xf>
    <x:xf numFmtId="0" fontId="0" fillId="14" borderId="0" xfId="0" applyNumberFormat="1" applyFont="1" applyFill="1" applyBorder="1"/>
    <x:xf numFmtId="0" fontId="7" fillId="14" borderId="0" xfId="0" applyNumberFormat="1" applyFont="1" applyFill="1" applyBorder="1"/>
    <x:xf numFmtId="0" fontId="0" fillId="14" borderId="1" xfId="0" applyNumberFormat="1" applyFont="1" applyFill="1" applyBorder="1"/>
    <x:xf numFmtId="0" fontId="7" fillId="14" borderId="1" xfId="0" applyNumberFormat="1" applyFont="1" applyFill="1" applyBorder="1"/>
    <x:xf numFmtId="0" fontId="0" fillId="15" borderId="0" xfId="0" applyNumberFormat="1" applyFont="1" applyFill="1" applyBorder="1"/>
    <x:xf numFmtId="0" fontId="8" fillId="15" borderId="0" xfId="0" applyNumberFormat="1" applyFont="1" applyFill="1" applyBorder="1"/>
    <x:xf numFmtId="0" fontId="0" fillId="15" borderId="1" xfId="0" applyNumberFormat="1" applyFont="1" applyFill="1" applyBorder="1"/>
    <x:xf numFmtId="0" fontId="8" fillId="15" borderId="1" xfId="0" applyNumberFormat="1" applyFont="1" applyFill="1" applyBorder="1"/>
    <x:xf numFmtId="0" fontId="0" fillId="16" borderId="0" xfId="0" applyNumberFormat="1" applyFont="1" applyFill="1" applyBorder="1"/>
    <x:xf numFmtId="0" fontId="9" fillId="16" borderId="0" xfId="0" applyNumberFormat="1" applyFont="1" applyFill="1" applyBorder="1"/>
    <x:xf numFmtId="0" fontId="0" fillId="16" borderId="1" xfId="0" applyNumberFormat="1" applyFont="1" applyFill="1" applyBorder="1"/>
    <x:xf numFmtId="0" fontId="9" fillId="16" borderId="1" xfId="0" applyNumberFormat="1" applyFont="1" applyFill="1" applyBorder="1"/>
    <x:xf numFmtId="0" fontId="0" fillId="17" borderId="0" xfId="0" applyNumberFormat="1" applyFont="1" applyFill="1" applyBorder="1"/>
    <x:xf numFmtId="0" fontId="10" fillId="17" borderId="0" xfId="0" applyNumberFormat="1" applyFont="1" applyFill="1" applyBorder="1"/>
    <x:xf numFmtId="0" fontId="0" fillId="17" borderId="1" xfId="0" applyNumberFormat="1" applyFont="1" applyFill="1" applyBorder="1"/>
    <x:xf numFmtId="0" fontId="10" fillId="17" borderId="1" xfId="0" applyNumberFormat="1" applyFont="1" applyFill="1" applyBorder="1"/>
    <x:xf numFmtId="0" fontId="0" fillId="0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0" fontId="3" fillId="5" borderId="0" xfId="0" applyNumberFormat="1" applyFont="1" applyFill="1" applyBorder="1" applyAlignment="1">
      <x:alignment horizontal="center" wrapText="1"/>
    </x:xf>
    <x:xf numFmtId="202" fontId="0" fillId="0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horizontal="center" wrapText="1"/>
    </x:xf>
    <x:xf numFmtId="0" fontId="3" fillId="5" borderId="1" xfId="0" applyNumberFormat="1" applyFont="1" applyFill="1" applyBorder="1" applyAlignment="1">
      <x:alignment horizontal="center" wrapText="1"/>
    </x:xf>
    <x:xf numFmtId="202" fontId="0" fillId="0" borderId="1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horizontal="center"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 applyAlignment="1">
      <x:alignment vertical="center" wrapText="1"/>
    </x:xf>
    <x:xf numFmtId="0" fontId="3" fillId="7" borderId="0" xfId="0" applyNumberFormat="1" applyFont="1" applyFill="1" applyBorder="1" applyAlignment="1">
      <x:alignment horizontal="center" vertical="center"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202" fontId="0" fillId="0" borderId="1" xfId="0" applyNumberFormat="1" applyFont="1" applyFill="1" applyBorder="1" applyAlignment="1">
      <x:alignment vertical="center" wrapText="1"/>
    </x:xf>
    <x:xf numFmtId="0" fontId="3" fillId="7" borderId="1" xfId="0" applyNumberFormat="1" applyFont="1" applyFill="1" applyBorder="1" applyAlignment="1">
      <x:alignment horizontal="center" vertical="center" wrapText="1"/>
    </x:xf>
    <x:xf numFmtId="0" fontId="3" fillId="9" borderId="0" xfId="0" applyNumberFormat="1" applyFont="1" applyFill="1" applyBorder="1" applyAlignment="1">
      <x:alignment horizontal="center" wrapText="1"/>
    </x:xf>
    <x:xf numFmtId="0" fontId="5" fillId="10" borderId="0" xfId="0" applyNumberFormat="1" applyFont="1" applyFill="1" applyBorder="1" applyAlignment="1">
      <x:alignment horizontal="center" wrapText="1"/>
    </x:xf>
    <x:xf numFmtId="0" fontId="3" fillId="9" borderId="1" xfId="0" applyNumberFormat="1" applyFont="1" applyFill="1" applyBorder="1" applyAlignment="1">
      <x:alignment horizontal="center" wrapText="1"/>
    </x:xf>
    <x:xf numFmtId="0" fontId="5" fillId="10" borderId="1" xfId="0" applyNumberFormat="1" applyFont="1" applyFill="1" applyBorder="1" applyAlignment="1">
      <x:alignment horizontal="center" wrapText="1"/>
    </x:xf>
    <x:xf numFmtId="0" fontId="3" fillId="9" borderId="0" xfId="0" applyNumberFormat="1" applyFont="1" applyFill="1" applyBorder="1" applyAlignment="1">
      <x:alignment horizontal="center" vertical="center" wrapText="1"/>
    </x:xf>
    <x:xf numFmtId="0" fontId="5" fillId="10" borderId="0" xfId="0" applyNumberFormat="1" applyFont="1" applyFill="1" applyBorder="1" applyAlignment="1">
      <x:alignment horizontal="center" vertical="center" wrapText="1"/>
    </x:xf>
    <x:xf numFmtId="0" fontId="3" fillId="9" borderId="1" xfId="0" applyNumberFormat="1" applyFont="1" applyFill="1" applyBorder="1" applyAlignment="1">
      <x:alignment horizontal="center" vertical="center" wrapText="1"/>
    </x:xf>
    <x:xf numFmtId="0" fontId="5" fillId="10" borderId="1" xfId="0" applyNumberFormat="1" applyFont="1" applyFill="1" applyBorder="1" applyAlignment="1">
      <x:alignment horizontal="center" vertical="center" wrapText="1"/>
    </x:xf>
    <x:xf numFmtId="0" fontId="3" fillId="11" borderId="0" xfId="0" applyNumberFormat="1" applyFont="1" applyFill="1" applyBorder="1" applyAlignment="1">
      <x:alignment horizontal="center" wrapText="1"/>
    </x:xf>
    <x:xf numFmtId="0" fontId="6" fillId="12" borderId="0" xfId="0" applyNumberFormat="1" applyFont="1" applyFill="1" applyBorder="1" applyAlignment="1">
      <x:alignment horizontal="center" wrapText="1"/>
    </x:xf>
    <x:xf numFmtId="0" fontId="3" fillId="11" borderId="1" xfId="0" applyNumberFormat="1" applyFont="1" applyFill="1" applyBorder="1" applyAlignment="1">
      <x:alignment horizontal="center" wrapText="1"/>
    </x:xf>
    <x:xf numFmtId="0" fontId="6" fillId="12" borderId="1" xfId="0" applyNumberFormat="1" applyFont="1" applyFill="1" applyBorder="1" applyAlignment="1">
      <x:alignment horizontal="center" wrapText="1"/>
    </x:xf>
    <x:xf numFmtId="0" fontId="3" fillId="11" borderId="0" xfId="0" applyNumberFormat="1" applyFont="1" applyFill="1" applyBorder="1" applyAlignment="1">
      <x:alignment horizontal="center" vertical="center" wrapText="1"/>
    </x:xf>
    <x:xf numFmtId="0" fontId="6" fillId="12" borderId="0" xfId="0" applyNumberFormat="1" applyFont="1" applyFill="1" applyBorder="1" applyAlignment="1">
      <x:alignment horizontal="center" vertical="center" wrapText="1"/>
    </x:xf>
    <x:xf numFmtId="0" fontId="3" fillId="11" borderId="1" xfId="0" applyNumberFormat="1" applyFont="1" applyFill="1" applyBorder="1" applyAlignment="1">
      <x:alignment horizontal="center" vertical="center" wrapText="1"/>
    </x:xf>
    <x:xf numFmtId="0" fontId="6" fillId="12" borderId="1" xfId="0" applyNumberFormat="1" applyFont="1" applyFill="1" applyBorder="1" applyAlignment="1">
      <x:alignment horizontal="center" vertical="center" wrapText="1"/>
    </x:xf>
    <x:xf numFmtId="0" fontId="3" fillId="13" borderId="0" xfId="0" applyNumberFormat="1" applyFont="1" applyFill="1" applyBorder="1" applyAlignment="1">
      <x:alignment horizontal="center" wrapText="1"/>
    </x:xf>
    <x:xf numFmtId="0" fontId="7" fillId="14" borderId="0" xfId="0" applyNumberFormat="1" applyFont="1" applyFill="1" applyBorder="1" applyAlignment="1">
      <x:alignment wrapText="1"/>
    </x:xf>
    <x:xf numFmtId="0" fontId="8" fillId="15" borderId="0" xfId="0" applyNumberFormat="1" applyFont="1" applyFill="1" applyBorder="1" applyAlignment="1">
      <x:alignment wrapText="1"/>
    </x:xf>
    <x:xf numFmtId="0" fontId="9" fillId="16" borderId="0" xfId="0" applyNumberFormat="1" applyFont="1" applyFill="1" applyBorder="1" applyAlignment="1">
      <x:alignment wrapText="1"/>
    </x:xf>
    <x:xf numFmtId="0" fontId="10" fillId="17" borderId="0" xfId="0" applyNumberFormat="1" applyFont="1" applyFill="1" applyBorder="1" applyAlignment="1">
      <x:alignment wrapText="1"/>
    </x:xf>
    <x:xf numFmtId="0" fontId="3" fillId="13" borderId="1" xfId="0" applyNumberFormat="1" applyFont="1" applyFill="1" applyBorder="1" applyAlignment="1">
      <x:alignment horizontal="center" wrapText="1"/>
    </x:xf>
    <x:xf numFmtId="0" fontId="7" fillId="14" borderId="1" xfId="0" applyNumberFormat="1" applyFont="1" applyFill="1" applyBorder="1" applyAlignment="1">
      <x:alignment wrapText="1"/>
    </x:xf>
    <x:xf numFmtId="0" fontId="8" fillId="15" borderId="1" xfId="0" applyNumberFormat="1" applyFont="1" applyFill="1" applyBorder="1" applyAlignment="1">
      <x:alignment wrapText="1"/>
    </x:xf>
    <x:xf numFmtId="0" fontId="9" fillId="16" borderId="1" xfId="0" applyNumberFormat="1" applyFont="1" applyFill="1" applyBorder="1" applyAlignment="1">
      <x:alignment wrapText="1"/>
    </x:xf>
    <x:xf numFmtId="0" fontId="10" fillId="17" borderId="1" xfId="0" applyNumberFormat="1" applyFont="1" applyFill="1" applyBorder="1" applyAlignment="1">
      <x:alignment wrapText="1"/>
    </x:xf>
    <x:xf numFmtId="0" fontId="3" fillId="13" borderId="0" xfId="0" applyNumberFormat="1" applyFont="1" applyFill="1" applyBorder="1" applyAlignment="1">
      <x:alignment horizontal="center" vertical="center" wrapText="1"/>
    </x:xf>
    <x:xf numFmtId="0" fontId="7" fillId="14" borderId="0" xfId="0" applyNumberFormat="1" applyFont="1" applyFill="1" applyBorder="1" applyAlignment="1">
      <x:alignment vertical="center" wrapText="1"/>
    </x:xf>
    <x:xf numFmtId="0" fontId="8" fillId="15" borderId="0" xfId="0" applyNumberFormat="1" applyFont="1" applyFill="1" applyBorder="1" applyAlignment="1">
      <x:alignment vertical="center" wrapText="1"/>
    </x:xf>
    <x:xf numFmtId="0" fontId="9" fillId="16" borderId="0" xfId="0" applyNumberFormat="1" applyFont="1" applyFill="1" applyBorder="1" applyAlignment="1">
      <x:alignment vertical="center" wrapText="1"/>
    </x:xf>
    <x:xf numFmtId="0" fontId="10" fillId="17" borderId="0" xfId="0" applyNumberFormat="1" applyFont="1" applyFill="1" applyBorder="1" applyAlignment="1">
      <x:alignment vertical="center" wrapText="1"/>
    </x:xf>
    <x:xf numFmtId="0" fontId="3" fillId="13" borderId="1" xfId="0" applyNumberFormat="1" applyFont="1" applyFill="1" applyBorder="1" applyAlignment="1">
      <x:alignment horizontal="center" vertical="center" wrapText="1"/>
    </x:xf>
    <x:xf numFmtId="0" fontId="7" fillId="14" borderId="1" xfId="0" applyNumberFormat="1" applyFont="1" applyFill="1" applyBorder="1" applyAlignment="1">
      <x:alignment vertical="center" wrapText="1"/>
    </x:xf>
    <x:xf numFmtId="0" fontId="8" fillId="15" borderId="1" xfId="0" applyNumberFormat="1" applyFont="1" applyFill="1" applyBorder="1" applyAlignment="1">
      <x:alignment vertical="center" wrapText="1"/>
    </x:xf>
    <x:xf numFmtId="0" fontId="9" fillId="16" borderId="1" xfId="0" applyNumberFormat="1" applyFont="1" applyFill="1" applyBorder="1" applyAlignment="1">
      <x:alignment vertical="center" wrapText="1"/>
    </x:xf>
    <x:xf numFmtId="0" fontId="10" fillId="17" borderId="1" xfId="0" applyNumberFormat="1" applyFont="1" applyFill="1" applyBorder="1" applyAlignment="1">
      <x:alignment vertical="center" wrapText="1"/>
    </x:xf>
    <x:xf numFmtId="0" fontId="11" fillId="0" borderId="0" xfId="0" applyNumberFormat="1" applyFont="1" applyFill="1" applyBorder="1" applyAlignment="1">
      <x:alignment vertical="center" wrapText="1"/>
    </x:xf>
    <x:xf numFmtId="200" fontId="11" fillId="0" borderId="0" xfId="0" applyNumberFormat="1" applyFont="1" applyFill="1" applyBorder="1" applyAlignment="1">
      <x:alignment vertical="center" wrapText="1"/>
    </x:xf>
    <x:xf numFmtId="0" fontId="11" fillId="0" borderId="1" xfId="0" applyNumberFormat="1" applyFont="1" applyFill="1" applyBorder="1" applyAlignment="1">
      <x:alignment vertical="center" wrapText="1"/>
    </x:xf>
    <x:xf numFmtId="200" fontId="11" fillId="0" borderId="1" xfId="0" applyNumberFormat="1" applyFont="1" applyFill="1" applyBorder="1" applyAlignment="1">
      <x:alignment vertical="center" wrapText="1"/>
    </x:xf>
    <x:xf numFmtId="0" fontId="12" fillId="10" borderId="0" xfId="0" applyNumberFormat="1" applyFont="1" applyFill="1" applyBorder="1" applyAlignment="1">
      <x:alignment horizontal="center" vertical="center" wrapText="1"/>
    </x:xf>
    <x:xf numFmtId="201" fontId="11" fillId="0" borderId="0" xfId="0" applyNumberFormat="1" applyFont="1" applyFill="1" applyBorder="1" applyAlignment="1">
      <x:alignment vertical="center" wrapText="1"/>
    </x:xf>
    <x:xf numFmtId="0" fontId="11" fillId="0" borderId="0" xfId="0" applyNumberFormat="1" applyFont="1" applyFill="1" applyBorder="1"/>
    <x:xf numFmtId="0" fontId="13" fillId="11" borderId="0" xfId="0" applyNumberFormat="1" applyFont="1" applyFill="1" applyBorder="1" applyAlignment="1">
      <x:alignment horizontal="center" vertical="center" wrapText="1"/>
    </x:xf>
    <x:xf numFmtId="0" fontId="14" fillId="12" borderId="0" xfId="0" applyNumberFormat="1" applyFont="1" applyFill="1" applyBorder="1" applyAlignment="1">
      <x:alignment horizontal="center" vertical="center" wrapText="1"/>
    </x:xf>
    <x:xf numFmtId="0" fontId="13" fillId="13" borderId="0" xfId="0" applyNumberFormat="1" applyFont="1" applyFill="1" applyBorder="1" applyAlignment="1">
      <x:alignment horizontal="center" vertical="center" wrapText="1"/>
    </x:xf>
    <x:xf numFmtId="0" fontId="15" fillId="14" borderId="0" xfId="0" applyNumberFormat="1" applyFont="1" applyFill="1" applyBorder="1" applyAlignment="1">
      <x:alignment vertical="center" wrapText="1"/>
    </x:xf>
    <x:xf numFmtId="0" fontId="16" fillId="15" borderId="0" xfId="0" applyNumberFormat="1" applyFont="1" applyFill="1" applyBorder="1" applyAlignment="1">
      <x:alignment vertical="center" wrapText="1"/>
    </x:xf>
    <x:xf numFmtId="0" fontId="17" fillId="16" borderId="0" xfId="0" applyNumberFormat="1" applyFont="1" applyFill="1" applyBorder="1" applyAlignment="1">
      <x:alignment vertical="center" wrapText="1"/>
    </x:xf>
    <x:xf numFmtId="0" fontId="18" fillId="17" borderId="0" xfId="0" applyNumberFormat="1" applyFont="1" applyFill="1" applyBorder="1" applyAlignment="1">
      <x:alignment vertical="center" wrapText="1"/>
    </x:xf>
    <x:xf numFmtId="0" fontId="12" fillId="10" borderId="1" xfId="0" applyNumberFormat="1" applyFont="1" applyFill="1" applyBorder="1" applyAlignment="1">
      <x:alignment horizontal="center" vertical="center" wrapText="1"/>
    </x:xf>
    <x:xf numFmtId="201" fontId="11" fillId="0" borderId="1" xfId="0" applyNumberFormat="1" applyFont="1" applyFill="1" applyBorder="1" applyAlignment="1">
      <x:alignment vertical="center" wrapText="1"/>
    </x:xf>
    <x:xf numFmtId="0" fontId="11" fillId="0" borderId="1" xfId="0" applyNumberFormat="1" applyFont="1" applyFill="1" applyBorder="1"/>
    <x:xf numFmtId="0" fontId="13" fillId="11" borderId="1" xfId="0" applyNumberFormat="1" applyFont="1" applyFill="1" applyBorder="1" applyAlignment="1">
      <x:alignment horizontal="center" vertical="center" wrapText="1"/>
    </x:xf>
    <x:xf numFmtId="0" fontId="14" fillId="12" borderId="1" xfId="0" applyNumberFormat="1" applyFont="1" applyFill="1" applyBorder="1" applyAlignment="1">
      <x:alignment horizontal="center" vertical="center" wrapText="1"/>
    </x:xf>
    <x:xf numFmtId="0" fontId="13" fillId="13" borderId="1" xfId="0" applyNumberFormat="1" applyFont="1" applyFill="1" applyBorder="1" applyAlignment="1">
      <x:alignment horizontal="center" vertical="center" wrapText="1"/>
    </x:xf>
    <x:xf numFmtId="0" fontId="15" fillId="14" borderId="1" xfId="0" applyNumberFormat="1" applyFont="1" applyFill="1" applyBorder="1" applyAlignment="1">
      <x:alignment vertical="center" wrapText="1"/>
    </x:xf>
    <x:xf numFmtId="0" fontId="16" fillId="15" borderId="1" xfId="0" applyNumberFormat="1" applyFont="1" applyFill="1" applyBorder="1" applyAlignment="1">
      <x:alignment vertical="center" wrapText="1"/>
    </x:xf>
    <x:xf numFmtId="0" fontId="17" fillId="16" borderId="1" xfId="0" applyNumberFormat="1" applyFont="1" applyFill="1" applyBorder="1" applyAlignment="1">
      <x:alignment vertical="center" wrapText="1"/>
    </x:xf>
    <x:xf numFmtId="0" fontId="18" fillId="17" borderId="1" xfId="0" applyNumberFormat="1" applyFont="1" applyFill="1" applyBorder="1" applyAlignment="1">
      <x:alignment vertical="center" wrapText="1"/>
    </x:xf>
    <x:xf numFmtId="0" fontId="19" fillId="2" borderId="0" xfId="0" applyNumberFormat="1" applyFont="1" applyFill="1" applyBorder="1" applyAlignment="1">
      <x:alignment horizontal="center" vertical="center"/>
    </x:xf>
    <x:xf numFmtId="0" fontId="20" fillId="0" borderId="0" xfId="0" applyNumberFormat="1" applyFont="1" applyFill="1" applyBorder="1"/>
    <x:xf numFmtId="0" fontId="21" fillId="3" borderId="0" xfId="0" applyNumberFormat="1" applyFont="1" applyFill="1" applyBorder="1" applyAlignment="1">
      <x:alignment horizontal="center" vertical="center"/>
    </x:xf>
    <x:xf numFmtId="0" fontId="22" fillId="4" borderId="0" xfId="0" applyNumberFormat="1" applyFont="1" applyFill="1" applyBorder="1" applyAlignment="1">
      <x:alignment horizontal="center" vertical="center" wrapText="1"/>
    </x:xf>
    <x:xf numFmtId="0" fontId="22" fillId="5" borderId="0" xfId="0" applyNumberFormat="1" applyFont="1" applyFill="1" applyBorder="1" applyAlignment="1">
      <x:alignment horizontal="center" vertical="center" wrapText="1"/>
    </x:xf>
    <x:xf numFmtId="0" fontId="22" fillId="9" borderId="0" xfId="0" applyNumberFormat="1" applyFont="1" applyFill="1" applyBorder="1" applyAlignment="1">
      <x:alignment horizontal="center" vertical="center" wrapText="1"/>
    </x:xf>
    <x:xf numFmtId="0" fontId="20" fillId="0" borderId="0" xfId="0" applyNumberFormat="1" applyFont="1" applyFill="1" applyBorder="1" applyAlignment="1">
      <x:alignment vertical="center" wrapText="1"/>
    </x:xf>
    <x:xf numFmtId="0" fontId="23" fillId="6" borderId="0" xfId="0" applyNumberFormat="1" applyFont="1" applyFill="1" applyBorder="1" applyAlignment="1">
      <x:alignment horizontal="center" vertical="center" wrapText="1"/>
    </x:xf>
    <x:xf numFmtId="0" fontId="24" fillId="10" borderId="0" xfId="0" applyNumberFormat="1" applyFont="1" applyFill="1" applyBorder="1" applyAlignment="1">
      <x:alignment horizontal="center" vertical="center" wrapText="1"/>
    </x:xf>
    <x:xf numFmtId="200" fontId="20" fillId="0" borderId="0" xfId="0" applyNumberFormat="1" applyFont="1" applyFill="1" applyBorder="1" applyAlignment="1">
      <x:alignment vertical="center" wrapText="1"/>
    </x:xf>
    <x:xf numFmtId="201" fontId="20" fillId="0" borderId="0" xfId="0" applyNumberFormat="1" applyFont="1" applyFill="1" applyBorder="1" applyAlignment="1">
      <x:alignment vertical="center" wrapText="1"/>
    </x:xf>
    <x:xf numFmtId="202" fontId="20" fillId="0" borderId="0" xfId="0" applyNumberFormat="1" applyFont="1" applyFill="1" applyBorder="1" applyAlignment="1">
      <x:alignment vertical="center" wrapText="1"/>
    </x:xf>
    <x:xf numFmtId="0" fontId="22" fillId="7" borderId="0" xfId="0" applyNumberFormat="1" applyFont="1" applyFill="1" applyBorder="1" applyAlignment="1">
      <x:alignment horizontal="center" vertical="center" wrapText="1"/>
    </x:xf>
    <x:xf numFmtId="0" fontId="25" fillId="0" borderId="0" xfId="0" applyNumberFormat="1" applyFont="1" applyFill="1" applyBorder="1" applyAlignment="1">
      <x:alignment vertical="center" wrapText="1"/>
    </x:xf>
    <x:xf numFmtId="201" fontId="25" fillId="0" borderId="0" xfId="0" applyNumberFormat="1" applyFont="1" applyFill="1" applyBorder="1" applyAlignment="1">
      <x:alignment vertical="center" wrapText="1"/>
    </x:xf>
    <x:xf numFmtId="200" fontId="25" fillId="0" borderId="0" xfId="0" applyNumberFormat="1" applyFont="1" applyFill="1" applyBorder="1" applyAlignment="1">
      <x:alignment vertical="center" wrapText="1"/>
    </x:xf>
    <x:xf numFmtId="0" fontId="22" fillId="8" borderId="0" xfId="0" applyNumberFormat="1" applyFont="1" applyFill="1" applyBorder="1" applyAlignment="1">
      <x:alignment horizontal="center" vertical="center" wrapText="1"/>
    </x:xf>
    <x:xf numFmtId="0" fontId="25" fillId="0" borderId="0" xfId="0" applyNumberFormat="1" applyFont="1" applyFill="1" applyBorder="1"/>
    <x:xf numFmtId="0" fontId="26" fillId="11" borderId="0" xfId="0" applyNumberFormat="1" applyFont="1" applyFill="1" applyBorder="1" applyAlignment="1">
      <x:alignment horizontal="center" vertical="center" wrapText="1"/>
    </x:xf>
    <x:xf numFmtId="0" fontId="27" fillId="12" borderId="0" xfId="0" applyNumberFormat="1" applyFont="1" applyFill="1" applyBorder="1" applyAlignment="1">
      <x:alignment horizontal="center" vertical="center" wrapText="1"/>
    </x:xf>
    <x:xf numFmtId="0" fontId="26" fillId="13" borderId="0" xfId="0" applyNumberFormat="1" applyFont="1" applyFill="1" applyBorder="1" applyAlignment="1">
      <x:alignment horizontal="center" vertical="center" wrapText="1"/>
    </x:xf>
    <x:xf numFmtId="0" fontId="28" fillId="14" borderId="0" xfId="0" applyNumberFormat="1" applyFont="1" applyFill="1" applyBorder="1" applyAlignment="1">
      <x:alignment vertical="center" wrapText="1"/>
    </x:xf>
    <x:xf numFmtId="0" fontId="29" fillId="15" borderId="0" xfId="0" applyNumberFormat="1" applyFont="1" applyFill="1" applyBorder="1" applyAlignment="1">
      <x:alignment vertical="center" wrapText="1"/>
    </x:xf>
    <x:xf numFmtId="0" fontId="30" fillId="16" borderId="0" xfId="0" applyNumberFormat="1" applyFont="1" applyFill="1" applyBorder="1" applyAlignment="1">
      <x:alignment vertical="center" wrapText="1"/>
    </x:xf>
    <x:xf numFmtId="0" fontId="31" fillId="17" borderId="0" xfId="0" applyNumberFormat="1" applyFont="1" applyFill="1" applyBorder="1" applyAlignment="1">
      <x:alignment vertical="center" wrapText="1"/>
    </x:xf>
    <x:xf numFmtId="0" fontId="19" fillId="2" borderId="1" xfId="0" applyNumberFormat="1" applyFont="1" applyFill="1" applyBorder="1" applyAlignment="1">
      <x:alignment horizontal="center" vertical="center"/>
    </x:xf>
    <x:xf numFmtId="0" fontId="20" fillId="0" borderId="1" xfId="0" applyNumberFormat="1" applyFont="1" applyFill="1" applyBorder="1"/>
    <x:xf numFmtId="0" fontId="21" fillId="3" borderId="1" xfId="0" applyNumberFormat="1" applyFont="1" applyFill="1" applyBorder="1" applyAlignment="1">
      <x:alignment horizontal="center" vertical="center"/>
    </x:xf>
    <x:xf numFmtId="0" fontId="22" fillId="4" borderId="1" xfId="0" applyNumberFormat="1" applyFont="1" applyFill="1" applyBorder="1" applyAlignment="1">
      <x:alignment horizontal="center" vertical="center" wrapText="1"/>
    </x:xf>
    <x:xf numFmtId="0" fontId="22" fillId="5" borderId="1" xfId="0" applyNumberFormat="1" applyFont="1" applyFill="1" applyBorder="1" applyAlignment="1">
      <x:alignment horizontal="center" vertical="center" wrapText="1"/>
    </x:xf>
    <x:xf numFmtId="0" fontId="22" fillId="9" borderId="1" xfId="0" applyNumberFormat="1" applyFont="1" applyFill="1" applyBorder="1" applyAlignment="1">
      <x:alignment horizontal="center" vertical="center" wrapText="1"/>
    </x:xf>
    <x:xf numFmtId="0" fontId="20" fillId="0" borderId="1" xfId="0" applyNumberFormat="1" applyFont="1" applyFill="1" applyBorder="1" applyAlignment="1">
      <x:alignment vertical="center" wrapText="1"/>
    </x:xf>
    <x:xf numFmtId="0" fontId="23" fillId="6" borderId="1" xfId="0" applyNumberFormat="1" applyFont="1" applyFill="1" applyBorder="1" applyAlignment="1">
      <x:alignment horizontal="center" vertical="center" wrapText="1"/>
    </x:xf>
    <x:xf numFmtId="0" fontId="24" fillId="10" borderId="1" xfId="0" applyNumberFormat="1" applyFont="1" applyFill="1" applyBorder="1" applyAlignment="1">
      <x:alignment horizontal="center" vertical="center" wrapText="1"/>
    </x:xf>
    <x:xf numFmtId="200" fontId="20" fillId="0" borderId="1" xfId="0" applyNumberFormat="1" applyFont="1" applyFill="1" applyBorder="1" applyAlignment="1">
      <x:alignment vertical="center" wrapText="1"/>
    </x:xf>
    <x:xf numFmtId="201" fontId="20" fillId="0" borderId="1" xfId="0" applyNumberFormat="1" applyFont="1" applyFill="1" applyBorder="1" applyAlignment="1">
      <x:alignment vertical="center" wrapText="1"/>
    </x:xf>
    <x:xf numFmtId="202" fontId="20" fillId="0" borderId="1" xfId="0" applyNumberFormat="1" applyFont="1" applyFill="1" applyBorder="1" applyAlignment="1">
      <x:alignment vertical="center" wrapText="1"/>
    </x:xf>
    <x:xf numFmtId="0" fontId="22" fillId="7" borderId="1" xfId="0" applyNumberFormat="1" applyFont="1" applyFill="1" applyBorder="1" applyAlignment="1">
      <x:alignment horizontal="center" vertical="center" wrapText="1"/>
    </x:xf>
    <x:xf numFmtId="0" fontId="25" fillId="0" borderId="1" xfId="0" applyNumberFormat="1" applyFont="1" applyFill="1" applyBorder="1" applyAlignment="1">
      <x:alignment vertical="center" wrapText="1"/>
    </x:xf>
    <x:xf numFmtId="201" fontId="25" fillId="0" borderId="1" xfId="0" applyNumberFormat="1" applyFont="1" applyFill="1" applyBorder="1" applyAlignment="1">
      <x:alignment vertical="center" wrapText="1"/>
    </x:xf>
    <x:xf numFmtId="200" fontId="25" fillId="0" borderId="1" xfId="0" applyNumberFormat="1" applyFont="1" applyFill="1" applyBorder="1" applyAlignment="1">
      <x:alignment vertical="center" wrapText="1"/>
    </x:xf>
    <x:xf numFmtId="0" fontId="22" fillId="8" borderId="1" xfId="0" applyNumberFormat="1" applyFont="1" applyFill="1" applyBorder="1" applyAlignment="1">
      <x:alignment horizontal="center" vertical="center" wrapText="1"/>
    </x:xf>
    <x:xf numFmtId="0" fontId="25" fillId="0" borderId="1" xfId="0" applyNumberFormat="1" applyFont="1" applyFill="1" applyBorder="1"/>
    <x:xf numFmtId="0" fontId="26" fillId="11" borderId="1" xfId="0" applyNumberFormat="1" applyFont="1" applyFill="1" applyBorder="1" applyAlignment="1">
      <x:alignment horizontal="center" vertical="center" wrapText="1"/>
    </x:xf>
    <x:xf numFmtId="0" fontId="27" fillId="12" borderId="1" xfId="0" applyNumberFormat="1" applyFont="1" applyFill="1" applyBorder="1" applyAlignment="1">
      <x:alignment horizontal="center" vertical="center" wrapText="1"/>
    </x:xf>
    <x:xf numFmtId="0" fontId="26" fillId="13" borderId="1" xfId="0" applyNumberFormat="1" applyFont="1" applyFill="1" applyBorder="1" applyAlignment="1">
      <x:alignment horizontal="center" vertical="center" wrapText="1"/>
    </x:xf>
    <x:xf numFmtId="0" fontId="28" fillId="14" borderId="1" xfId="0" applyNumberFormat="1" applyFont="1" applyFill="1" applyBorder="1" applyAlignment="1">
      <x:alignment vertical="center" wrapText="1"/>
    </x:xf>
    <x:xf numFmtId="0" fontId="29" fillId="15" borderId="1" xfId="0" applyNumberFormat="1" applyFont="1" applyFill="1" applyBorder="1" applyAlignment="1">
      <x:alignment vertical="center" wrapText="1"/>
    </x:xf>
    <x:xf numFmtId="0" fontId="30" fillId="16" borderId="1" xfId="0" applyNumberFormat="1" applyFont="1" applyFill="1" applyBorder="1" applyAlignment="1">
      <x:alignment vertical="center" wrapText="1"/>
    </x:xf>
    <x:xf numFmtId="0" fontId="31" fillId="17" borderId="1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11"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7F1D1D"/>
      </x:font>
      <x:fill>
        <x:patternFill patternType="solid">
          <x:bgColor rgb="FFFCA5A5"/>
        </x:patternFill>
      </x:fill>
    </x:dxf>
    <x:dxf>
      <x:font>
        <x:b/>
        <x:color rgb="FF9A3412"/>
      </x:font>
      <x:fill>
        <x:patternFill patternType="solid">
          <x:bgColor rgb="FFFED7AA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FFFFFF"/>
      </x:font>
      <x:fill>
        <x:patternFill patternType="solid">
          <x:bgColor rgb="FFDC2626"/>
        </x:patternFill>
      </x:fill>
    </x:dxf>
    <x:dxf>
      <x:font>
        <x:b/>
        <x:color rgb="FF111827"/>
      </x:font>
      <x:fill>
        <x:patternFill patternType="solid">
          <x:bgColor rgb="FFF59E0B"/>
        </x:patternFill>
      </x:fill>
    </x:dxf>
    <x:dxf>
      <x:font>
        <x:b/>
        <x:color rgb="FFFFFFFF"/>
      </x:font>
      <x:fill>
        <x:patternFill patternType="solid">
          <x:bgColor rgb="FF16A34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700229559914eac" /><Relationship Type="http://schemas.openxmlformats.org/officeDocument/2006/relationships/theme" Target="/xl/theme/theme1.xml" Id="R49f73b3048b44a02" /><Relationship Type="http://schemas.openxmlformats.org/officeDocument/2006/relationships/sharedStrings" Target="/xl/sharedStrings.xml" Id="R4967e4535a3e4752" /><Relationship Type="http://schemas.openxmlformats.org/officeDocument/2006/relationships/worksheet" Target="/xl/worksheets/sheet1.xml" Id="Rbd7aeb93937e415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27628637eba840ca" /><Relationship Type="http://schemas.openxmlformats.org/officeDocument/2006/relationships/chart" Target="/xl/drawings/charts/chart2.xml" Id="Rfdfcd1d645524d87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Taux de charge</c:v>
          </c:tx>
          <c:cat>
            <c:strRef>
              <c:f>'Planning TPE'!$P$6:$P$10</c:f>
              <c:strCache>
                <c:ptCount val="0"/>
              </c:strCache>
            </c:strRef>
          </c:cat>
          <c:val>
            <c:numRef>
              <c:f>'Planning TPE'!$S$6:$S$10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Taux</c:v>
          </c:tx>
          <c:cat>
            <c:strRef>
              <c:f>'Planning TPE'!$P$14:$P$15</c:f>
              <c:strCache>
                <c:ptCount val="0"/>
              </c:strCache>
            </c:strRef>
          </c:cat>
          <c:val>
            <c:numRef>
              <c:f>'Planning TPE'!$S$14:$S$15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oneCellAnchor>
    <xdr:from>
      <xdr:col>0</xdr:col>
      <xdr:colOff>0</xdr:colOff>
      <xdr:row>23</xdr:row>
      <xdr:rowOff>0</xdr:rowOff>
    </xdr:from>
    <xdr:ext cx="4953000" cy="24765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7628637eba840ca"/>
        </a:graphicData>
      </a:graphic>
    </xdr:graphicFrame>
    <xdr:clientData/>
  </xdr:oneCellAnchor>
  <xdr:oneCellAnchor>
    <xdr:from>
      <xdr:col>7</xdr:col>
      <xdr:colOff>0</xdr:colOff>
      <xdr:row>23</xdr:row>
      <xdr:rowOff>0</xdr:rowOff>
    </xdr:from>
    <xdr:ext cx="4953000" cy="24765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dfcd1d645524d87"/>
        </a:graphicData>
      </a:graphic>
    </xdr:graphicFrame>
    <xdr:clientData/>
  </xdr:oneCellAnchor>
</xdr:wsDr>
</file>

<file path=xl/tables/table1.xml><?xml version="1.0" encoding="utf-8"?>
<x:table xmlns:x="http://schemas.openxmlformats.org/spreadsheetml/2006/main" id="1" name="PlanningMaintenance" displayName="PlanningMaintenance" ref="A10:N22" headerRowCount="1">
  <x:tableColumns count="14">
    <x:tableColumn id="1" name="Jour"/>
    <x:tableColumn id="2" name="Machine"/>
    <x:tableColumn id="3" name="Famille"/>
    <x:tableColumn id="4" name="Intervention"/>
    <x:tableColumn id="5" name="Technicien"/>
    <x:tableColumn id="6" name="Priorité"/>
    <x:tableColumn id="7" name="Type"/>
    <x:tableColumn id="8" name="Durée h"/>
    <x:tableColumn id="9" name="Impact prod."/>
    <x:tableColumn id="10" name="Risque"/>
    <x:tableColumn id="11" name="Statut"/>
    <x:tableColumn id="12" name="Échéance"/>
    <x:tableColumn id="13" name="Charge jour"/>
    <x:tableColumn id="14" name="Alert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b6cbb9eea0734736" /><Relationship Type="http://schemas.openxmlformats.org/officeDocument/2006/relationships/table" Target="/xl/tables/table1.xml" Id="R3fba77db06c14869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20" hidden="0" customWidth="1"/>
    <x:col min="3" max="3" width="17" hidden="0" customWidth="1"/>
    <x:col min="4" max="4" width="32" hidden="0" customWidth="1"/>
    <x:col min="5" max="5" width="14" hidden="0" customWidth="1"/>
    <x:col min="6" max="6" width="13" hidden="0" customWidth="1"/>
    <x:col min="7" max="7" width="14" hidden="0" customWidth="1"/>
    <x:col min="8" max="8" width="10" hidden="0" customWidth="1"/>
    <x:col min="9" max="9" width="13" hidden="0" customWidth="1"/>
    <x:col min="10" max="10" width="12" hidden="0" customWidth="1"/>
    <x:col min="11" max="11" width="12" hidden="0" customWidth="1"/>
    <x:col min="12" max="12" width="14" hidden="0" customWidth="1"/>
    <x:col min="13" max="13" width="12" hidden="0" customWidth="1"/>
    <x:col min="14" max="14" width="12" hidden="0" customWidth="1"/>
    <x:col min="16" max="16" width="16" hidden="0" customWidth="1"/>
    <x:col min="17" max="17" width="12" hidden="0" customWidth="1"/>
    <x:col min="18" max="18" width="12" hidden="0" customWidth="1"/>
    <x:col min="19" max="19" width="12" hidden="0" customWidth="1"/>
  </x:cols>
  <x:sheetData>
    <x:row r="1" ht="34" customHeight="1">
      <x:c r="A1" s="197" t="str">
        <x:v>PLANNING MAINTENANCE TPE / PETITE USINE – CAPACITÉ &amp; CHARGE</x:v>
      </x:c>
      <x:c r="B1" s="197"/>
      <x:c r="C1" s="197"/>
      <x:c r="D1" s="197"/>
      <x:c r="E1" s="197"/>
      <x:c r="F1" s="197"/>
      <x:c r="G1" s="197"/>
      <x:c r="H1" s="197"/>
      <x:c r="I1" s="197"/>
      <x:c r="J1" s="197"/>
      <x:c r="K1" s="197"/>
      <x:c r="L1" s="197"/>
      <x:c r="M1" s="197"/>
      <x:c r="N1" s="197"/>
      <x:c r="O1" s="198"/>
      <x:c r="P1" s="198"/>
      <x:c r="Q1" s="198"/>
      <x:c r="R1" s="198"/>
      <x:c r="S1" s="198"/>
    </x:row>
    <x:row r="2" ht="24" customHeight="1">
      <x:c r="A2" s="199" t="str">
        <x:v>Objectif : planifier les interventions, équilibrer la charge techniciens et détecter automatiquement les surcharges de capacité.</x:v>
      </x:c>
      <x:c r="B2" s="199"/>
      <x:c r="C2" s="199"/>
      <x:c r="D2" s="199"/>
      <x:c r="E2" s="199"/>
      <x:c r="F2" s="199"/>
      <x:c r="G2" s="199"/>
      <x:c r="H2" s="199"/>
      <x:c r="I2" s="199"/>
      <x:c r="J2" s="199"/>
      <x:c r="K2" s="199"/>
      <x:c r="L2" s="199"/>
      <x:c r="M2" s="199"/>
      <x:c r="N2" s="199"/>
      <x:c r="O2" s="198"/>
      <x:c r="P2" s="198"/>
      <x:c r="Q2" s="198"/>
      <x:c r="R2" s="198"/>
      <x:c r="S2" s="198"/>
    </x:row>
    <x:row r="3">
      <x:c r="A3" s="198"/>
      <x:c r="B3" s="198"/>
      <x:c r="C3" s="198"/>
      <x:c r="D3" s="198"/>
      <x:c r="E3" s="198"/>
      <x:c r="F3" s="198"/>
      <x:c r="G3" s="198"/>
      <x:c r="H3" s="198"/>
      <x:c r="I3" s="198"/>
      <x:c r="J3" s="198"/>
      <x:c r="K3" s="198"/>
      <x:c r="L3" s="198"/>
      <x:c r="M3" s="198"/>
      <x:c r="N3" s="198"/>
      <x:c r="O3" s="198"/>
      <x:c r="P3" s="198"/>
      <x:c r="Q3" s="198"/>
      <x:c r="R3" s="198"/>
      <x:c r="S3" s="198"/>
    </x:row>
    <x:row r="4">
      <x:c r="A4" s="200" t="str">
        <x:v>PARAMÈTRES CAPACITÉ</x:v>
      </x:c>
      <x:c r="B4" s="200" t="str"/>
      <x:c r="C4" s="200" t="str"/>
      <x:c r="D4" s="200" t="str"/>
      <x:c r="E4" s="198"/>
      <x:c r="F4" s="201" t="str">
        <x:v>INDICATEURS AUTOMATIQUES</x:v>
      </x:c>
      <x:c r="G4" s="201" t="str"/>
      <x:c r="H4" s="201" t="str"/>
      <x:c r="I4" s="201" t="str"/>
      <x:c r="J4" s="201" t="str"/>
      <x:c r="K4" s="201" t="str"/>
      <x:c r="L4" s="201" t="str"/>
      <x:c r="M4" s="201" t="str"/>
      <x:c r="N4" s="201" t="str"/>
      <x:c r="O4" s="198"/>
      <x:c r="P4" s="202" t="str">
        <x:v>CHARGE PAR JOUR</x:v>
      </x:c>
      <x:c r="Q4" s="202" t="str"/>
      <x:c r="R4" s="202" t="str"/>
      <x:c r="S4" s="202" t="str"/>
    </x:row>
    <x:row r="5">
      <x:c r="A5" s="203" t="str">
        <x:v>Nb techniciens</x:v>
      </x:c>
      <x:c r="B5" s="203" t="n">
        <x:v>2</x:v>
      </x:c>
      <x:c r="C5" s="203" t="str">
        <x:v>heures/jour/technicien</x:v>
      </x:c>
      <x:c r="D5" s="203" t="n">
        <x:v>7</x:v>
      </x:c>
      <x:c r="E5" s="198"/>
      <x:c r="F5" s="204" t="str">
        <x:v>Charge planifiée</x:v>
      </x:c>
      <x:c r="G5" s="204" t="str">
        <x:v>Capacité réelle</x:v>
      </x:c>
      <x:c r="H5" s="204" t="str">
        <x:v>Marge restante</x:v>
      </x:c>
      <x:c r="I5" s="204" t="str">
        <x:v>Taux charge</x:v>
      </x:c>
      <x:c r="J5" s="204" t="str">
        <x:v>Urgences</x:v>
      </x:c>
      <x:c r="K5" s="204" t="str">
        <x:v>Machines critiques</x:v>
      </x:c>
      <x:c r="L5" s="204" t="str">
        <x:v>OT ouverts</x:v>
      </x:c>
      <x:c r="M5" s="204" t="str">
        <x:v>Jours surchargés</x:v>
      </x:c>
      <x:c r="N5" s="204" t="str">
        <x:v>Verdict</x:v>
      </x:c>
      <x:c r="O5" s="198"/>
      <x:c r="P5" s="205" t="str">
        <x:v>Jour</x:v>
      </x:c>
      <x:c r="Q5" s="205" t="str">
        <x:v>Charge h</x:v>
      </x:c>
      <x:c r="R5" s="205" t="str">
        <x:v>Capacité h</x:v>
      </x:c>
      <x:c r="S5" s="205" t="str">
        <x:v>Taux</x:v>
      </x:c>
    </x:row>
    <x:row r="6">
      <x:c r="A6" s="203" t="str">
        <x:v>Jours ouvrés</x:v>
      </x:c>
      <x:c r="B6" s="203" t="n">
        <x:v>5</x:v>
      </x:c>
      <x:c r="C6" s="203" t="str">
        <x:v>Disponibilité équipe</x:v>
      </x:c>
      <x:c r="D6" s="206" t="n">
        <x:v>0.85</x:v>
      </x:c>
      <x:c r="E6" s="198"/>
      <x:c r="F6" s="207" t="n">
        <x:f>SUM(H11:H22)</x:f>
        <x:v>25.5</x:v>
      </x:c>
      <x:c r="G6" s="207" t="n">
        <x:f>$D$7</x:f>
        <x:v>59.5</x:v>
      </x:c>
      <x:c r="H6" s="207" t="n">
        <x:f>G6-F6</x:f>
        <x:v>34</x:v>
      </x:c>
      <x:c r="I6" s="206" t="n">
        <x:f>IFERROR(F6/G6,0)</x:f>
        <x:v>0.42857142857142855</x:v>
      </x:c>
      <x:c r="J6" s="208" t="n">
        <x:f>COUNTIF(F11:F22,"Urgente")</x:f>
        <x:v>2</x:v>
      </x:c>
      <x:c r="K6" s="208" t="n">
        <x:f>COUNTIF(J11:J22,"Critique")</x:f>
        <x:v>2</x:v>
      </x:c>
      <x:c r="L6" s="208" t="n">
        <x:f>COUNTIF(K11:K22,"&lt;&gt;Terminé")</x:f>
        <x:v>11</x:v>
      </x:c>
      <x:c r="M6" s="208" t="n">
        <x:f>COUNTIF(M11:M15,"&gt;100%")</x:f>
        <x:v>0</x:v>
      </x:c>
      <x:c r="N6" s="209" t="str">
        <x:f>IF(I6&gt;1,"SURCHARGE",IF(I6&gt;0.85,"À SURVEILLER","OK"))</x:f>
        <x:v>OK</x:v>
      </x:c>
      <x:c r="O6" s="198"/>
      <x:c r="P6" s="210" t="str">
        <x:v>Lundi</x:v>
      </x:c>
      <x:c r="Q6" s="211" t="n">
        <x:f>SUMIF($A$11:$A$22,P6,$H$11:$H$22)</x:f>
        <x:v>4.5</x:v>
      </x:c>
      <x:c r="R6" s="211" t="n">
        <x:f>$B$5*$D$5</x:f>
        <x:v>14</x:v>
      </x:c>
      <x:c r="S6" s="212" t="n">
        <x:f>Q6/R6</x:f>
        <x:v>0.32142857142857145</x:v>
      </x:c>
    </x:row>
    <x:row r="7">
      <x:c r="A7" s="203" t="str">
        <x:v>Capacité brute semaine</x:v>
      </x:c>
      <x:c r="B7" s="207" t="n">
        <x:f>B5*B6*D5</x:f>
        <x:v>70</x:v>
      </x:c>
      <x:c r="C7" s="207" t="str">
        <x:v>Capacité réelle semaine</x:v>
      </x:c>
      <x:c r="D7" s="207" t="n">
        <x:f>B7*D6</x:f>
        <x:v>59.5</x:v>
      </x:c>
      <x:c r="E7" s="198"/>
      <x:c r="F7" s="198"/>
      <x:c r="G7" s="198"/>
      <x:c r="H7" s="198"/>
      <x:c r="I7" s="198"/>
      <x:c r="J7" s="198"/>
      <x:c r="K7" s="198"/>
      <x:c r="L7" s="198"/>
      <x:c r="M7" s="198"/>
      <x:c r="N7" s="198"/>
      <x:c r="O7" s="198"/>
      <x:c r="P7" s="210" t="str">
        <x:v>Mardi</x:v>
      </x:c>
      <x:c r="Q7" s="211" t="n">
        <x:f>SUMIF($A$11:$A$22,P7,$H$11:$H$22)</x:f>
        <x:v>6</x:v>
      </x:c>
      <x:c r="R7" s="211" t="n">
        <x:f>$B$5*$D$5</x:f>
        <x:v>14</x:v>
      </x:c>
      <x:c r="S7" s="212" t="n">
        <x:f>Q7/R7</x:f>
        <x:v>0.42857142857142855</x:v>
      </x:c>
    </x:row>
    <x:row r="8">
      <x:c r="A8" s="198"/>
      <x:c r="B8" s="198"/>
      <x:c r="C8" s="198"/>
      <x:c r="D8" s="198"/>
      <x:c r="E8" s="198"/>
      <x:c r="F8" s="198"/>
      <x:c r="G8" s="198"/>
      <x:c r="H8" s="198"/>
      <x:c r="I8" s="198"/>
      <x:c r="J8" s="198"/>
      <x:c r="K8" s="198"/>
      <x:c r="L8" s="198"/>
      <x:c r="M8" s="198"/>
      <x:c r="N8" s="198"/>
      <x:c r="O8" s="198"/>
      <x:c r="P8" s="210" t="str">
        <x:v>Mercredi</x:v>
      </x:c>
      <x:c r="Q8" s="211" t="n">
        <x:f>SUMIF($A$11:$A$22,P8,$H$11:$H$22)</x:f>
        <x:v>5</x:v>
      </x:c>
      <x:c r="R8" s="211" t="n">
        <x:f>$B$5*$D$5</x:f>
        <x:v>14</x:v>
      </x:c>
      <x:c r="S8" s="212" t="n">
        <x:f>Q8/R8</x:f>
        <x:v>0.35714285714285715</x:v>
      </x:c>
    </x:row>
    <x:row r="9">
      <x:c r="A9" s="198"/>
      <x:c r="B9" s="198"/>
      <x:c r="C9" s="198"/>
      <x:c r="D9" s="198"/>
      <x:c r="E9" s="198"/>
      <x:c r="F9" s="198"/>
      <x:c r="G9" s="198"/>
      <x:c r="H9" s="198"/>
      <x:c r="I9" s="198"/>
      <x:c r="J9" s="198"/>
      <x:c r="K9" s="198"/>
      <x:c r="L9" s="198"/>
      <x:c r="M9" s="198"/>
      <x:c r="N9" s="198"/>
      <x:c r="O9" s="198"/>
      <x:c r="P9" s="210" t="str">
        <x:v>Jeudi</x:v>
      </x:c>
      <x:c r="Q9" s="211" t="n">
        <x:f>SUMIF($A$11:$A$22,P9,$H$11:$H$22)</x:f>
        <x:v>3.5</x:v>
      </x:c>
      <x:c r="R9" s="211" t="n">
        <x:f>$B$5*$D$5</x:f>
        <x:v>14</x:v>
      </x:c>
      <x:c r="S9" s="212" t="n">
        <x:f>Q9/R9</x:f>
        <x:v>0.25</x:v>
      </x:c>
    </x:row>
    <x:row r="10" ht="30" customHeight="1">
      <x:c r="A10" s="213" t="str">
        <x:v>Jour</x:v>
      </x:c>
      <x:c r="B10" s="213" t="str">
        <x:v>Machine</x:v>
      </x:c>
      <x:c r="C10" s="213" t="str">
        <x:v>Famille</x:v>
      </x:c>
      <x:c r="D10" s="213" t="str">
        <x:v>Intervention</x:v>
      </x:c>
      <x:c r="E10" s="213" t="str">
        <x:v>Technicien</x:v>
      </x:c>
      <x:c r="F10" s="213" t="str">
        <x:v>Priorité</x:v>
      </x:c>
      <x:c r="G10" s="213" t="str">
        <x:v>Type</x:v>
      </x:c>
      <x:c r="H10" s="213" t="str">
        <x:v>Durée h</x:v>
      </x:c>
      <x:c r="I10" s="213" t="str">
        <x:v>Impact prod.</x:v>
      </x:c>
      <x:c r="J10" s="213" t="str">
        <x:v>Risque</x:v>
      </x:c>
      <x:c r="K10" s="213" t="str">
        <x:v>Statut</x:v>
      </x:c>
      <x:c r="L10" s="213" t="str">
        <x:v>Échéance</x:v>
      </x:c>
      <x:c r="M10" s="213" t="str">
        <x:v>Charge jour</x:v>
      </x:c>
      <x:c r="N10" s="213" t="str">
        <x:v>Alerte</x:v>
      </x:c>
      <x:c r="O10" s="198"/>
      <x:c r="P10" s="210" t="str">
        <x:v>Vendredi</x:v>
      </x:c>
      <x:c r="Q10" s="211" t="n">
        <x:f>SUMIF($A$11:$A$22,P10,$H$11:$H$22)</x:f>
        <x:v>6.5</x:v>
      </x:c>
      <x:c r="R10" s="211" t="n">
        <x:f>$B$5*$D$5</x:f>
        <x:v>14</x:v>
      </x:c>
      <x:c r="S10" s="212" t="n">
        <x:f>Q10/R10</x:f>
        <x:v>0.4642857142857143</x:v>
      </x:c>
    </x:row>
    <x:row r="11" ht="30" customHeight="1">
      <x:c r="A11" s="210" t="str">
        <x:v>Lundi</x:v>
      </x:c>
      <x:c r="B11" s="210" t="str">
        <x:v>Compresseur C1</x:v>
      </x:c>
      <x:c r="C11" s="210" t="str">
        <x:v>Air comprimé</x:v>
      </x:c>
      <x:c r="D11" s="210" t="str">
        <x:v>Purge + contrôle pression</x:v>
      </x:c>
      <x:c r="E11" s="210" t="str">
        <x:v>Tech 1</x:v>
      </x:c>
      <x:c r="F11" s="210" t="str">
        <x:v>Normale</x:v>
      </x:c>
      <x:c r="G11" s="210" t="str">
        <x:v>Préventif</x:v>
      </x:c>
      <x:c r="H11" s="210" t="n">
        <x:v>1.5</x:v>
      </x:c>
      <x:c r="I11" s="210" t="str">
        <x:v>Moyen</x:v>
      </x:c>
      <x:c r="J11" s="210" t="str">
        <x:v>Modéré</x:v>
      </x:c>
      <x:c r="K11" s="210" t="str">
        <x:v>Planifié</x:v>
      </x:c>
      <x:c r="L11" s="210" t="str">
        <x:v>Matin</x:v>
      </x:c>
      <x:c r="M11" s="212" t="n">
        <x:f>SUMIF($A$11:$A$22,A11,$H$11:$H$22)/($B$5*$D$5)</x:f>
        <x:v>0.32142857142857145</x:v>
      </x:c>
      <x:c r="N11" s="210" t="str">
        <x:f>IF(M11&gt;1,"Surcharge",IF(M11&gt;0.85,"Limite","OK"))</x:f>
        <x:v>OK</x:v>
      </x:c>
      <x:c r="O11" s="198"/>
      <x:c r="P11" s="214"/>
      <x:c r="Q11" s="214"/>
      <x:c r="R11" s="214"/>
      <x:c r="S11" s="214"/>
    </x:row>
    <x:row r="12" ht="30" customHeight="1">
      <x:c r="A12" s="210" t="str">
        <x:v>Lundi</x:v>
      </x:c>
      <x:c r="B12" s="210" t="str">
        <x:v>Convoyeur CV2</x:v>
      </x:c>
      <x:c r="C12" s="210" t="str">
        <x:v>Production</x:v>
      </x:c>
      <x:c r="D12" s="210" t="str">
        <x:v>Réglage tension courroie</x:v>
      </x:c>
      <x:c r="E12" s="210" t="str">
        <x:v>Tech 2</x:v>
      </x:c>
      <x:c r="F12" s="210" t="str">
        <x:v>Moyenne</x:v>
      </x:c>
      <x:c r="G12" s="210" t="str">
        <x:v>Préventif</x:v>
      </x:c>
      <x:c r="H12" s="210" t="n">
        <x:v>2</x:v>
      </x:c>
      <x:c r="I12" s="210" t="str">
        <x:v>Moyen</x:v>
      </x:c>
      <x:c r="J12" s="210" t="str">
        <x:v>Modéré</x:v>
      </x:c>
      <x:c r="K12" s="210" t="str">
        <x:v>À faire</x:v>
      </x:c>
      <x:c r="L12" s="210" t="str">
        <x:v>Après-midi</x:v>
      </x:c>
      <x:c r="M12" s="212" t="n">
        <x:f>SUMIF($A$11:$A$22,A12,$H$11:$H$22)/($B$5*$D$5)</x:f>
        <x:v>0.32142857142857145</x:v>
      </x:c>
      <x:c r="N12" s="210" t="str">
        <x:f>IF(M12&gt;1,"Surcharge",IF(M12&gt;0.85,"Limite","OK"))</x:f>
        <x:v>OK</x:v>
      </x:c>
      <x:c r="O12" s="198"/>
      <x:c r="P12" s="215" t="str">
        <x:v>CHARGE PAR TECHNICIEN</x:v>
      </x:c>
      <x:c r="Q12" s="215" t="str"/>
      <x:c r="R12" s="215" t="str"/>
      <x:c r="S12" s="215" t="str"/>
    </x:row>
    <x:row r="13" ht="30" customHeight="1">
      <x:c r="A13" s="210" t="str">
        <x:v>Mardi</x:v>
      </x:c>
      <x:c r="B13" s="210" t="str">
        <x:v>Presse hydraulique P1</x:v>
      </x:c>
      <x:c r="C13" s="210" t="str">
        <x:v>Production</x:v>
      </x:c>
      <x:c r="D13" s="210" t="str">
        <x:v>Fuite huile + contrôle vérin</x:v>
      </x:c>
      <x:c r="E13" s="210" t="str">
        <x:v>Tech 1</x:v>
      </x:c>
      <x:c r="F13" s="210" t="str">
        <x:v>Urgente</x:v>
      </x:c>
      <x:c r="G13" s="210" t="str">
        <x:v>Correctif</x:v>
      </x:c>
      <x:c r="H13" s="210" t="n">
        <x:v>4</x:v>
      </x:c>
      <x:c r="I13" s="210" t="str">
        <x:v>Fort</x:v>
      </x:c>
      <x:c r="J13" s="210" t="str">
        <x:v>Critique</x:v>
      </x:c>
      <x:c r="K13" s="210" t="str">
        <x:v>En cours</x:v>
      </x:c>
      <x:c r="L13" s="210" t="str">
        <x:v>Matin</x:v>
      </x:c>
      <x:c r="M13" s="212" t="n">
        <x:f>SUMIF($A$11:$A$22,A13,$H$11:$H$22)/($B$5*$D$5)</x:f>
        <x:v>0.42857142857142855</x:v>
      </x:c>
      <x:c r="N13" s="210" t="str">
        <x:f>IF(M13&gt;1,"Surcharge",IF(M13&gt;0.85,"Limite","OK"))</x:f>
        <x:v>OK</x:v>
      </x:c>
      <x:c r="O13" s="198"/>
      <x:c r="P13" s="216" t="str">
        <x:v>Technicien</x:v>
      </x:c>
      <x:c r="Q13" s="216" t="str">
        <x:v>Charge h</x:v>
      </x:c>
      <x:c r="R13" s="216" t="str">
        <x:v>Capacité h</x:v>
      </x:c>
      <x:c r="S13" s="216" t="str">
        <x:v>Taux</x:v>
      </x:c>
    </x:row>
    <x:row r="14" ht="30" customHeight="1">
      <x:c r="A14" s="210" t="str">
        <x:v>Mardi</x:v>
      </x:c>
      <x:c r="B14" s="210" t="str">
        <x:v>Armoire ELEC A3</x:v>
      </x:c>
      <x:c r="C14" s="210" t="str">
        <x:v>Électricité</x:v>
      </x:c>
      <x:c r="D14" s="210" t="str">
        <x:v>Serrage bornes + contrôle visuel</x:v>
      </x:c>
      <x:c r="E14" s="210" t="str">
        <x:v>Tech 2</x:v>
      </x:c>
      <x:c r="F14" s="210" t="str">
        <x:v>Sécurité</x:v>
      </x:c>
      <x:c r="G14" s="210" t="str">
        <x:v>Contrôle</x:v>
      </x:c>
      <x:c r="H14" s="210" t="n">
        <x:v>2</x:v>
      </x:c>
      <x:c r="I14" s="210" t="str">
        <x:v>Fort</x:v>
      </x:c>
      <x:c r="J14" s="210" t="str">
        <x:v>Élevé</x:v>
      </x:c>
      <x:c r="K14" s="210" t="str">
        <x:v>Planifié</x:v>
      </x:c>
      <x:c r="L14" s="210" t="str">
        <x:v>Après-midi</x:v>
      </x:c>
      <x:c r="M14" s="212" t="n">
        <x:f>SUMIF($A$11:$A$22,A14,$H$11:$H$22)/($B$5*$D$5)</x:f>
        <x:v>0.42857142857142855</x:v>
      </x:c>
      <x:c r="N14" s="210" t="str">
        <x:f>IF(M14&gt;1,"Surcharge",IF(M14&gt;0.85,"Limite","OK"))</x:f>
        <x:v>OK</x:v>
      </x:c>
      <x:c r="O14" s="198"/>
      <x:c r="P14" s="210" t="str">
        <x:v>Tech 1</x:v>
      </x:c>
      <x:c r="Q14" s="211" t="n">
        <x:f>SUMIF($E$11:$E$22,P14,$H$11:$H$22)</x:f>
        <x:v>15</x:v>
      </x:c>
      <x:c r="R14" s="211" t="n">
        <x:f>$D$7/$B$5</x:f>
        <x:v>29.75</x:v>
      </x:c>
      <x:c r="S14" s="212" t="n">
        <x:f>Q14/R14</x:f>
        <x:v>0.5042016806722689</x:v>
      </x:c>
    </x:row>
    <x:row r="15" ht="30" customHeight="1">
      <x:c r="A15" s="210" t="str">
        <x:v>Mercredi</x:v>
      </x:c>
      <x:c r="B15" s="210" t="str">
        <x:v>Ligne emballage L4</x:v>
      </x:c>
      <x:c r="C15" s="210" t="str">
        <x:v>Conditionnement</x:v>
      </x:c>
      <x:c r="D15" s="210" t="str">
        <x:v>Nettoyage capteurs + test sécurité</x:v>
      </x:c>
      <x:c r="E15" s="210" t="str">
        <x:v>Tech 1</x:v>
      </x:c>
      <x:c r="F15" s="210" t="str">
        <x:v>Normale</x:v>
      </x:c>
      <x:c r="G15" s="210" t="str">
        <x:v>Préventif</x:v>
      </x:c>
      <x:c r="H15" s="210" t="n">
        <x:v>2</x:v>
      </x:c>
      <x:c r="I15" s="210" t="str">
        <x:v>Moyen</x:v>
      </x:c>
      <x:c r="J15" s="210" t="str">
        <x:v>Modéré</x:v>
      </x:c>
      <x:c r="K15" s="210" t="str">
        <x:v>Planifié</x:v>
      </x:c>
      <x:c r="L15" s="210" t="str">
        <x:v>Matin</x:v>
      </x:c>
      <x:c r="M15" s="212" t="n">
        <x:f>SUMIF($A$11:$A$22,A15,$H$11:$H$22)/($B$5*$D$5)</x:f>
        <x:v>0.35714285714285715</x:v>
      </x:c>
      <x:c r="N15" s="210" t="str">
        <x:f>IF(M15&gt;1,"Surcharge",IF(M15&gt;0.85,"Limite","OK"))</x:f>
        <x:v>OK</x:v>
      </x:c>
      <x:c r="O15" s="198"/>
      <x:c r="P15" s="210" t="str">
        <x:v>Tech 2</x:v>
      </x:c>
      <x:c r="Q15" s="211" t="n">
        <x:f>SUMIF($E$11:$E$22,P15,$H$11:$H$22)</x:f>
        <x:v>10.5</x:v>
      </x:c>
      <x:c r="R15" s="211" t="n">
        <x:f>$D$7/$B$5</x:f>
        <x:v>29.75</x:v>
      </x:c>
      <x:c r="S15" s="212" t="n">
        <x:f>Q15/R15</x:f>
        <x:v>0.35294117647058826</x:v>
      </x:c>
    </x:row>
    <x:row r="16" ht="30" customHeight="1">
      <x:c r="A16" s="210" t="str">
        <x:v>Mercredi</x:v>
      </x:c>
      <x:c r="B16" s="210" t="str">
        <x:v>Pompe P2</x:v>
      </x:c>
      <x:c r="C16" s="210" t="str">
        <x:v>Fluide</x:v>
      </x:c>
      <x:c r="D16" s="210" t="str">
        <x:v>Remplacement joint + test fuite</x:v>
      </x:c>
      <x:c r="E16" s="210" t="str">
        <x:v>Tech 2</x:v>
      </x:c>
      <x:c r="F16" s="210" t="str">
        <x:v>Moyenne</x:v>
      </x:c>
      <x:c r="G16" s="210" t="str">
        <x:v>Correctif</x:v>
      </x:c>
      <x:c r="H16" s="210" t="n">
        <x:v>3</x:v>
      </x:c>
      <x:c r="I16" s="210" t="str">
        <x:v>Moyen</x:v>
      </x:c>
      <x:c r="J16" s="210" t="str">
        <x:v>Élevé</x:v>
      </x:c>
      <x:c r="K16" s="210" t="str">
        <x:v>À faire</x:v>
      </x:c>
      <x:c r="L16" s="210" t="str">
        <x:v>Après-midi</x:v>
      </x:c>
      <x:c r="M16" s="212" t="n">
        <x:f>SUMIF($A$11:$A$22,A16,$H$11:$H$22)/($B$5*$D$5)</x:f>
        <x:v>0.35714285714285715</x:v>
      </x:c>
      <x:c r="N16" s="210" t="str">
        <x:f>IF(M16&gt;1,"Surcharge",IF(M16&gt;0.85,"Limite","OK"))</x:f>
        <x:v>OK</x:v>
      </x:c>
      <x:c r="O16" s="198"/>
      <x:c r="P16" s="214"/>
      <x:c r="Q16" s="214"/>
      <x:c r="R16" s="214"/>
      <x:c r="S16" s="214"/>
    </x:row>
    <x:row r="17" ht="30" customHeight="1">
      <x:c r="A17" s="210" t="str">
        <x:v>Jeudi</x:v>
      </x:c>
      <x:c r="B17" s="210" t="str">
        <x:v>Four F1</x:v>
      </x:c>
      <x:c r="C17" s="210" t="str">
        <x:v>Thermique</x:v>
      </x:c>
      <x:c r="D17" s="210" t="str">
        <x:v>Contrôle température + sécurité</x:v>
      </x:c>
      <x:c r="E17" s="210" t="str">
        <x:v>Tech 1</x:v>
      </x:c>
      <x:c r="F17" s="210" t="str">
        <x:v>Sécurité</x:v>
      </x:c>
      <x:c r="G17" s="210" t="str">
        <x:v>Contrôle</x:v>
      </x:c>
      <x:c r="H17" s="210" t="n">
        <x:v>2.5</x:v>
      </x:c>
      <x:c r="I17" s="210" t="str">
        <x:v>Fort</x:v>
      </x:c>
      <x:c r="J17" s="210" t="str">
        <x:v>Élevé</x:v>
      </x:c>
      <x:c r="K17" s="210" t="str">
        <x:v>Planifié</x:v>
      </x:c>
      <x:c r="L17" s="210" t="str">
        <x:v>Matin</x:v>
      </x:c>
      <x:c r="M17" s="212" t="n">
        <x:f>SUMIF($A$11:$A$22,A17,$H$11:$H$22)/($B$5*$D$5)</x:f>
        <x:v>0.25</x:v>
      </x:c>
      <x:c r="N17" s="210" t="str">
        <x:f>IF(M17&gt;1,"Surcharge",IF(M17&gt;0.85,"Limite","OK"))</x:f>
        <x:v>OK</x:v>
      </x:c>
      <x:c r="O17" s="198"/>
      <x:c r="P17" s="217" t="str">
        <x:v>LÉGENDE</x:v>
      </x:c>
      <x:c r="Q17" s="217" t="str"/>
      <x:c r="R17" s="217" t="str"/>
      <x:c r="S17" s="217" t="str"/>
    </x:row>
    <x:row r="18" ht="30" customHeight="1">
      <x:c r="A18" s="210" t="str">
        <x:v>Jeudi</x:v>
      </x:c>
      <x:c r="B18" s="210" t="str">
        <x:v>Chariot motorisé</x:v>
      </x:c>
      <x:c r="C18" s="210" t="str">
        <x:v>Manutention</x:v>
      </x:c>
      <x:c r="D18" s="210" t="str">
        <x:v>Contrôle batterie + roues</x:v>
      </x:c>
      <x:c r="E18" s="210" t="str">
        <x:v>Tech 2</x:v>
      </x:c>
      <x:c r="F18" s="210" t="str">
        <x:v>Normale</x:v>
      </x:c>
      <x:c r="G18" s="210" t="str">
        <x:v>Préventif</x:v>
      </x:c>
      <x:c r="H18" s="210" t="n">
        <x:v>1</x:v>
      </x:c>
      <x:c r="I18" s="210" t="str">
        <x:v>Faible</x:v>
      </x:c>
      <x:c r="J18" s="210" t="str">
        <x:v>Faible</x:v>
      </x:c>
      <x:c r="K18" s="210" t="str">
        <x:v>Terminé</x:v>
      </x:c>
      <x:c r="L18" s="210" t="str">
        <x:v>Après-midi</x:v>
      </x:c>
      <x:c r="M18" s="212" t="n">
        <x:f>SUMIF($A$11:$A$22,A18,$H$11:$H$22)/($B$5*$D$5)</x:f>
        <x:v>0.25</x:v>
      </x:c>
      <x:c r="N18" s="210" t="str">
        <x:f>IF(M18&gt;1,"Surcharge",IF(M18&gt;0.85,"Limite","OK"))</x:f>
        <x:v>OK</x:v>
      </x:c>
      <x:c r="O18" s="198"/>
      <x:c r="P18" s="218" t="str">
        <x:v>OK</x:v>
      </x:c>
      <x:c r="Q18" s="210" t="str">
        <x:v>Charge maîtrisée</x:v>
      </x:c>
      <x:c r="R18" s="210" t="str"/>
      <x:c r="S18" s="210" t="str"/>
    </x:row>
    <x:row r="19" ht="30" customHeight="1">
      <x:c r="A19" s="210" t="str">
        <x:v>Vendredi</x:v>
      </x:c>
      <x:c r="B19" s="210" t="str">
        <x:v>Broyeur B1</x:v>
      </x:c>
      <x:c r="C19" s="210" t="str">
        <x:v>Production</x:v>
      </x:c>
      <x:c r="D19" s="210" t="str">
        <x:v>Vibration anormale + diagnostic</x:v>
      </x:c>
      <x:c r="E19" s="210" t="str">
        <x:v>Tech 1</x:v>
      </x:c>
      <x:c r="F19" s="210" t="str">
        <x:v>Urgente</x:v>
      </x:c>
      <x:c r="G19" s="210" t="str">
        <x:v>Diagnostic</x:v>
      </x:c>
      <x:c r="H19" s="210" t="n">
        <x:v>4</x:v>
      </x:c>
      <x:c r="I19" s="210" t="str">
        <x:v>Fort</x:v>
      </x:c>
      <x:c r="J19" s="210" t="str">
        <x:v>Critique</x:v>
      </x:c>
      <x:c r="K19" s="210" t="str">
        <x:v>À faire</x:v>
      </x:c>
      <x:c r="L19" s="210" t="str">
        <x:v>Matin</x:v>
      </x:c>
      <x:c r="M19" s="212" t="n">
        <x:f>SUMIF($A$11:$A$22,A19,$H$11:$H$22)/($B$5*$D$5)</x:f>
        <x:v>0.4642857142857143</x:v>
      </x:c>
      <x:c r="N19" s="210" t="str">
        <x:f>IF(M19&gt;1,"Surcharge",IF(M19&gt;0.85,"Limite","OK"))</x:f>
        <x:v>OK</x:v>
      </x:c>
      <x:c r="O19" s="198"/>
      <x:c r="P19" s="219" t="str">
        <x:v>Limite</x:v>
      </x:c>
      <x:c r="Q19" s="210" t="str">
        <x:v>Charge &gt; 85%</x:v>
      </x:c>
      <x:c r="R19" s="210" t="str"/>
      <x:c r="S19" s="210" t="str"/>
    </x:row>
    <x:row r="20" ht="30" customHeight="1">
      <x:c r="A20" s="210" t="str">
        <x:v>Vendredi</x:v>
      </x:c>
      <x:c r="B20" s="210" t="str">
        <x:v>Ventilation V3</x:v>
      </x:c>
      <x:c r="C20" s="210" t="str">
        <x:v>Utilités</x:v>
      </x:c>
      <x:c r="D20" s="210" t="str">
        <x:v>Nettoyage filtres + relevé bruit</x:v>
      </x:c>
      <x:c r="E20" s="210" t="str">
        <x:v>Tech 2</x:v>
      </x:c>
      <x:c r="F20" s="210" t="str">
        <x:v>Normale</x:v>
      </x:c>
      <x:c r="G20" s="210" t="str">
        <x:v>Préventif</x:v>
      </x:c>
      <x:c r="H20" s="210" t="n">
        <x:v>1.5</x:v>
      </x:c>
      <x:c r="I20" s="210" t="str">
        <x:v>Faible</x:v>
      </x:c>
      <x:c r="J20" s="210" t="str">
        <x:v>Modéré</x:v>
      </x:c>
      <x:c r="K20" s="210" t="str">
        <x:v>Planifié</x:v>
      </x:c>
      <x:c r="L20" s="210" t="str">
        <x:v>Après-midi</x:v>
      </x:c>
      <x:c r="M20" s="212" t="n">
        <x:f>SUMIF($A$11:$A$22,A20,$H$11:$H$22)/($B$5*$D$5)</x:f>
        <x:v>0.4642857142857143</x:v>
      </x:c>
      <x:c r="N20" s="210" t="str">
        <x:f>IF(M20&gt;1,"Surcharge",IF(M20&gt;0.85,"Limite","OK"))</x:f>
        <x:v>OK</x:v>
      </x:c>
      <x:c r="O20" s="198"/>
      <x:c r="P20" s="220" t="str">
        <x:v>Surcharge</x:v>
      </x:c>
      <x:c r="Q20" s="210" t="str">
        <x:v>Charge &gt; 100%</x:v>
      </x:c>
      <x:c r="R20" s="210" t="str"/>
      <x:c r="S20" s="210" t="str"/>
    </x:row>
    <x:row r="21" ht="30" customHeight="1">
      <x:c r="A21" s="210" t="str">
        <x:v>Vendredi</x:v>
      </x:c>
      <x:c r="B21" s="210" t="str">
        <x:v>Stock pièces</x:v>
      </x:c>
      <x:c r="C21" s="210" t="str">
        <x:v>Magasin</x:v>
      </x:c>
      <x:c r="D21" s="210" t="str">
        <x:v>Contrôle pièces critiques</x:v>
      </x:c>
      <x:c r="E21" s="210" t="str">
        <x:v>Tech 2</x:v>
      </x:c>
      <x:c r="F21" s="210" t="str">
        <x:v>Moyenne</x:v>
      </x:c>
      <x:c r="G21" s="210" t="str">
        <x:v>Stock</x:v>
      </x:c>
      <x:c r="H21" s="210" t="n">
        <x:v>1</x:v>
      </x:c>
      <x:c r="I21" s="210" t="str">
        <x:v>Moyen</x:v>
      </x:c>
      <x:c r="J21" s="210" t="str">
        <x:v>Modéré</x:v>
      </x:c>
      <x:c r="K21" s="210" t="str">
        <x:v>À faire</x:v>
      </x:c>
      <x:c r="L21" s="210" t="str">
        <x:v>Fin journée</x:v>
      </x:c>
      <x:c r="M21" s="212" t="n">
        <x:f>SUMIF($A$11:$A$22,A21,$H$11:$H$22)/($B$5*$D$5)</x:f>
        <x:v>0.4642857142857143</x:v>
      </x:c>
      <x:c r="N21" s="210" t="str">
        <x:f>IF(M21&gt;1,"Surcharge",IF(M21&gt;0.85,"Limite","OK"))</x:f>
        <x:v>OK</x:v>
      </x:c>
      <x:c r="O21" s="198"/>
      <x:c r="P21" s="221" t="str">
        <x:v>Critique</x:v>
      </x:c>
      <x:c r="Q21" s="210" t="str">
        <x:v>Risque machine prioritaire</x:v>
      </x:c>
      <x:c r="R21" s="210" t="str"/>
      <x:c r="S21" s="210" t="str"/>
    </x:row>
    <x:row r="22" ht="30" customHeight="1">
      <x:c r="A22" s="210" t="str">
        <x:v>Lundi</x:v>
      </x:c>
      <x:c r="B22" s="210" t="str">
        <x:v>Sécurité atelier</x:v>
      </x:c>
      <x:c r="C22" s="210" t="str">
        <x:v>HSE</x:v>
      </x:c>
      <x:c r="D22" s="210" t="str">
        <x:v>Ronde sécurité + consignation</x:v>
      </x:c>
      <x:c r="E22" s="210" t="str">
        <x:v>Tech 1</x:v>
      </x:c>
      <x:c r="F22" s="210" t="str">
        <x:v>Sécurité</x:v>
      </x:c>
      <x:c r="G22" s="210" t="str">
        <x:v>Contrôle</x:v>
      </x:c>
      <x:c r="H22" s="210" t="n">
        <x:v>1</x:v>
      </x:c>
      <x:c r="I22" s="210" t="str">
        <x:v>Fort</x:v>
      </x:c>
      <x:c r="J22" s="210" t="str">
        <x:v>Élevé</x:v>
      </x:c>
      <x:c r="K22" s="210" t="str">
        <x:v>Planifié</x:v>
      </x:c>
      <x:c r="L22" s="210" t="str">
        <x:v>Fin journée</x:v>
      </x:c>
      <x:c r="M22" s="212" t="n">
        <x:f>SUMIF($A$11:$A$22,A22,$H$11:$H$22)/($B$5*$D$5)</x:f>
        <x:v>0.32142857142857145</x:v>
      </x:c>
      <x:c r="N22" s="210" t="str">
        <x:f>IF(M22&gt;1,"Surcharge",IF(M22&gt;0.85,"Limite","OK"))</x:f>
        <x:v>OK</x:v>
      </x:c>
      <x:c r="O22" s="198"/>
      <x:c r="P22" s="198"/>
      <x:c r="Q22" s="198"/>
      <x:c r="R22" s="198"/>
      <x:c r="S22" s="198"/>
    </x:row>
    <x:row r="23">
      <x:c r="A23" s="198"/>
      <x:c r="B23" s="198"/>
      <x:c r="C23" s="198"/>
      <x:c r="D23" s="198"/>
      <x:c r="E23" s="198"/>
      <x:c r="F23" s="198"/>
      <x:c r="G23" s="198"/>
      <x:c r="H23" s="198"/>
      <x:c r="I23" s="198"/>
      <x:c r="J23" s="198"/>
      <x:c r="K23" s="198"/>
      <x:c r="L23" s="198"/>
      <x:c r="M23" s="198"/>
      <x:c r="N23" s="198"/>
      <x:c r="O23" s="198"/>
      <x:c r="P23" s="198"/>
      <x:c r="Q23" s="198"/>
      <x:c r="R23" s="198"/>
      <x:c r="S23" s="198"/>
    </x:row>
    <x:row r="24">
      <x:c r="A24" s="198"/>
      <x:c r="B24" s="198"/>
      <x:c r="C24" s="198"/>
      <x:c r="D24" s="198"/>
      <x:c r="E24" s="198"/>
      <x:c r="F24" s="198"/>
      <x:c r="G24" s="198"/>
      <x:c r="H24" s="198"/>
      <x:c r="I24" s="198"/>
      <x:c r="J24" s="198"/>
      <x:c r="K24" s="198"/>
      <x:c r="L24" s="198"/>
      <x:c r="M24" s="198"/>
      <x:c r="N24" s="198"/>
      <x:c r="O24" s="198"/>
      <x:c r="P24" s="198"/>
      <x:c r="Q24" s="198"/>
      <x:c r="R24" s="198"/>
      <x:c r="S24" s="198"/>
    </x:row>
    <x:row r="25">
      <x:c r="A25" s="198"/>
      <x:c r="B25" s="198"/>
      <x:c r="C25" s="198"/>
      <x:c r="D25" s="198"/>
      <x:c r="E25" s="198"/>
      <x:c r="F25" s="198"/>
      <x:c r="G25" s="198"/>
      <x:c r="H25" s="198"/>
      <x:c r="I25" s="198"/>
      <x:c r="J25" s="198"/>
      <x:c r="K25" s="198"/>
      <x:c r="L25" s="198"/>
      <x:c r="M25" s="198"/>
      <x:c r="N25" s="198"/>
      <x:c r="O25" s="198"/>
      <x:c r="P25" s="198"/>
      <x:c r="Q25" s="198"/>
      <x:c r="R25" s="198"/>
      <x:c r="S25" s="198"/>
    </x:row>
    <x:row r="26">
      <x:c r="A26" s="198"/>
      <x:c r="B26" s="198"/>
      <x:c r="C26" s="198"/>
      <x:c r="D26" s="198"/>
      <x:c r="E26" s="198"/>
      <x:c r="F26" s="198"/>
      <x:c r="G26" s="198"/>
      <x:c r="H26" s="198"/>
      <x:c r="I26" s="198"/>
      <x:c r="J26" s="198"/>
      <x:c r="K26" s="198"/>
      <x:c r="L26" s="198"/>
      <x:c r="M26" s="198"/>
      <x:c r="N26" s="198"/>
      <x:c r="O26" s="198"/>
      <x:c r="P26" s="198"/>
      <x:c r="Q26" s="198"/>
      <x:c r="R26" s="198"/>
      <x:c r="S26" s="198"/>
    </x:row>
    <x:row r="27">
      <x:c r="A27" s="198"/>
      <x:c r="B27" s="198"/>
      <x:c r="C27" s="198"/>
      <x:c r="D27" s="198"/>
      <x:c r="E27" s="198"/>
      <x:c r="F27" s="198"/>
      <x:c r="G27" s="198"/>
      <x:c r="H27" s="198"/>
      <x:c r="I27" s="198"/>
      <x:c r="J27" s="198"/>
      <x:c r="K27" s="198"/>
      <x:c r="L27" s="198"/>
      <x:c r="M27" s="198"/>
      <x:c r="N27" s="198"/>
      <x:c r="O27" s="198"/>
      <x:c r="P27" s="198"/>
      <x:c r="Q27" s="198"/>
      <x:c r="R27" s="198"/>
      <x:c r="S27" s="198"/>
    </x:row>
    <x:row r="28">
      <x:c r="A28" s="198"/>
      <x:c r="B28" s="198"/>
      <x:c r="C28" s="198"/>
      <x:c r="D28" s="198"/>
      <x:c r="E28" s="198"/>
      <x:c r="F28" s="198"/>
      <x:c r="G28" s="198"/>
      <x:c r="H28" s="198"/>
      <x:c r="I28" s="198"/>
      <x:c r="J28" s="198"/>
      <x:c r="K28" s="198"/>
      <x:c r="L28" s="198"/>
      <x:c r="M28" s="198"/>
      <x:c r="N28" s="198"/>
      <x:c r="O28" s="198"/>
      <x:c r="P28" s="198"/>
      <x:c r="Q28" s="198"/>
      <x:c r="R28" s="198"/>
      <x:c r="S28" s="198"/>
    </x:row>
    <x:row r="29">
      <x:c r="A29" s="198"/>
      <x:c r="B29" s="198"/>
      <x:c r="C29" s="198"/>
      <x:c r="D29" s="198"/>
      <x:c r="E29" s="198"/>
      <x:c r="F29" s="198"/>
      <x:c r="G29" s="198"/>
      <x:c r="H29" s="198"/>
      <x:c r="I29" s="198"/>
      <x:c r="J29" s="198"/>
      <x:c r="K29" s="198"/>
      <x:c r="L29" s="198"/>
      <x:c r="M29" s="198"/>
      <x:c r="N29" s="198"/>
      <x:c r="O29" s="198"/>
      <x:c r="P29" s="198"/>
      <x:c r="Q29" s="198"/>
      <x:c r="R29" s="198"/>
      <x:c r="S29" s="198"/>
    </x:row>
    <x:row r="30">
      <x:c r="A30" s="198"/>
      <x:c r="B30" s="198"/>
      <x:c r="C30" s="198"/>
      <x:c r="D30" s="198"/>
      <x:c r="E30" s="198"/>
      <x:c r="F30" s="198"/>
      <x:c r="G30" s="198"/>
      <x:c r="H30" s="198"/>
      <x:c r="I30" s="198"/>
      <x:c r="J30" s="198"/>
      <x:c r="K30" s="198"/>
      <x:c r="L30" s="198"/>
      <x:c r="M30" s="198"/>
      <x:c r="N30" s="198"/>
      <x:c r="O30" s="198"/>
      <x:c r="P30" s="198"/>
      <x:c r="Q30" s="198"/>
      <x:c r="R30" s="198"/>
      <x:c r="S30" s="198"/>
    </x:row>
    <x:row r="31">
      <x:c r="A31" s="198"/>
      <x:c r="B31" s="198"/>
      <x:c r="C31" s="198"/>
      <x:c r="D31" s="198"/>
      <x:c r="E31" s="198"/>
      <x:c r="F31" s="198"/>
      <x:c r="G31" s="198"/>
      <x:c r="H31" s="198"/>
      <x:c r="I31" s="198"/>
      <x:c r="J31" s="198"/>
      <x:c r="K31" s="198"/>
      <x:c r="L31" s="198"/>
      <x:c r="M31" s="198"/>
      <x:c r="N31" s="198"/>
      <x:c r="O31" s="198"/>
      <x:c r="P31" s="198"/>
      <x:c r="Q31" s="198"/>
      <x:c r="R31" s="198"/>
      <x:c r="S31" s="198"/>
    </x:row>
    <x:row r="32">
      <x:c r="A32" s="198"/>
      <x:c r="B32" s="198"/>
      <x:c r="C32" s="198"/>
      <x:c r="D32" s="198"/>
      <x:c r="E32" s="198"/>
      <x:c r="F32" s="198"/>
      <x:c r="G32" s="198"/>
      <x:c r="H32" s="198"/>
      <x:c r="I32" s="198"/>
      <x:c r="J32" s="198"/>
      <x:c r="K32" s="198"/>
      <x:c r="L32" s="198"/>
      <x:c r="M32" s="198"/>
      <x:c r="N32" s="198"/>
      <x:c r="O32" s="198"/>
      <x:c r="P32" s="198"/>
      <x:c r="Q32" s="198"/>
      <x:c r="R32" s="198"/>
      <x:c r="S32" s="198"/>
    </x:row>
    <x:row r="33">
      <x:c r="A33" s="198"/>
      <x:c r="B33" s="198"/>
      <x:c r="C33" s="198"/>
      <x:c r="D33" s="198"/>
      <x:c r="E33" s="198"/>
      <x:c r="F33" s="198"/>
      <x:c r="G33" s="198"/>
      <x:c r="H33" s="198"/>
      <x:c r="I33" s="198"/>
      <x:c r="J33" s="198"/>
      <x:c r="K33" s="198"/>
      <x:c r="L33" s="198"/>
      <x:c r="M33" s="198"/>
      <x:c r="N33" s="198"/>
      <x:c r="O33" s="198"/>
      <x:c r="P33" s="198"/>
      <x:c r="Q33" s="198"/>
      <x:c r="R33" s="198"/>
      <x:c r="S33" s="198"/>
    </x:row>
    <x:row r="34">
      <x:c r="A34" s="198"/>
      <x:c r="B34" s="198"/>
      <x:c r="C34" s="198"/>
      <x:c r="D34" s="198"/>
      <x:c r="E34" s="198"/>
      <x:c r="F34" s="198"/>
      <x:c r="G34" s="198"/>
      <x:c r="H34" s="198"/>
      <x:c r="I34" s="198"/>
      <x:c r="J34" s="198"/>
      <x:c r="K34" s="198"/>
      <x:c r="L34" s="198"/>
      <x:c r="M34" s="198"/>
      <x:c r="N34" s="198"/>
      <x:c r="O34" s="198"/>
      <x:c r="P34" s="198"/>
      <x:c r="Q34" s="198"/>
      <x:c r="R34" s="198"/>
      <x:c r="S34" s="198"/>
    </x:row>
    <x:row r="35">
      <x:c r="A35" s="198"/>
      <x:c r="B35" s="198"/>
      <x:c r="C35" s="198"/>
      <x:c r="D35" s="198"/>
      <x:c r="E35" s="198"/>
      <x:c r="F35" s="198"/>
      <x:c r="G35" s="198"/>
      <x:c r="H35" s="198"/>
      <x:c r="I35" s="198"/>
      <x:c r="J35" s="198"/>
      <x:c r="K35" s="198"/>
      <x:c r="L35" s="198"/>
      <x:c r="M35" s="198"/>
      <x:c r="N35" s="198"/>
      <x:c r="O35" s="198"/>
      <x:c r="P35" s="198"/>
      <x:c r="Q35" s="198"/>
      <x:c r="R35" s="198"/>
      <x:c r="S35" s="198"/>
    </x:row>
    <x:row r="36">
      <x:c r="A36" s="198"/>
      <x:c r="B36" s="198"/>
      <x:c r="C36" s="198"/>
      <x:c r="D36" s="198"/>
      <x:c r="E36" s="198"/>
      <x:c r="F36" s="198"/>
      <x:c r="G36" s="198"/>
      <x:c r="H36" s="198"/>
      <x:c r="I36" s="198"/>
      <x:c r="J36" s="198"/>
      <x:c r="K36" s="198"/>
      <x:c r="L36" s="198"/>
      <x:c r="M36" s="198"/>
      <x:c r="N36" s="198"/>
      <x:c r="O36" s="198"/>
      <x:c r="P36" s="198"/>
      <x:c r="Q36" s="198"/>
      <x:c r="R36" s="198"/>
      <x:c r="S36" s="198"/>
    </x:row>
    <x:row r="37">
      <x:c r="A37" s="198"/>
      <x:c r="B37" s="198"/>
      <x:c r="C37" s="198"/>
      <x:c r="D37" s="198"/>
      <x:c r="E37" s="198"/>
      <x:c r="F37" s="198"/>
      <x:c r="G37" s="198"/>
      <x:c r="H37" s="198"/>
      <x:c r="I37" s="198"/>
      <x:c r="J37" s="198"/>
      <x:c r="K37" s="198"/>
      <x:c r="L37" s="198"/>
      <x:c r="M37" s="198"/>
      <x:c r="N37" s="198"/>
      <x:c r="O37" s="198"/>
      <x:c r="P37" s="198"/>
      <x:c r="Q37" s="198"/>
      <x:c r="R37" s="198"/>
      <x:c r="S37" s="198"/>
    </x:row>
    <x:row r="38">
      <x:c r="A38" s="198"/>
      <x:c r="B38" s="198"/>
      <x:c r="C38" s="198"/>
      <x:c r="D38" s="198"/>
      <x:c r="E38" s="198"/>
      <x:c r="F38" s="198"/>
      <x:c r="G38" s="198"/>
      <x:c r="H38" s="198"/>
      <x:c r="I38" s="198"/>
      <x:c r="J38" s="198"/>
      <x:c r="K38" s="198"/>
      <x:c r="L38" s="198"/>
      <x:c r="M38" s="198"/>
      <x:c r="N38" s="198"/>
      <x:c r="O38" s="198"/>
      <x:c r="P38" s="198"/>
      <x:c r="Q38" s="198"/>
      <x:c r="R38" s="198"/>
      <x:c r="S38" s="198"/>
    </x:row>
  </x:sheetData>
  <x:mergeCells>
    <x:mergeCell ref="A1:N1"/>
    <x:mergeCell ref="A2:N2"/>
    <x:mergeCell ref="A4:D4"/>
    <x:mergeCell ref="F4:N4"/>
    <x:mergeCell ref="P4:S4"/>
    <x:mergeCell ref="P12:S12"/>
    <x:mergeCell ref="P17:S17"/>
  </x:mergeCells>
  <x:conditionalFormatting sqref="F11:F22">
    <x:cfRule type="expression" dxfId="0" priority="1">
      <x:formula>$F11="Urgente"</x:formula>
    </x:cfRule>
  </x:conditionalFormatting>
  <x:conditionalFormatting sqref="J11:J22">
    <x:cfRule type="expression" dxfId="1" priority="2">
      <x:formula>$J11="Critique"</x:formula>
    </x:cfRule>
    <x:cfRule type="expression" dxfId="2" priority="3">
      <x:formula>$J11="Élevé"</x:formula>
    </x:cfRule>
    <x:cfRule type="expression" dxfId="3" priority="4">
      <x:formula>$J11="Modéré"</x:formula>
    </x:cfRule>
    <x:cfRule type="expression" dxfId="4" priority="5">
      <x:formula>$J11="Faible"</x:formula>
    </x:cfRule>
  </x:conditionalFormatting>
  <x:conditionalFormatting sqref="N11:N22">
    <x:cfRule type="expression" dxfId="5" priority="6">
      <x:formula>$N11="Surcharge"</x:formula>
    </x:cfRule>
    <x:cfRule type="expression" dxfId="6" priority="7">
      <x:formula>$N11="Limite"</x:formula>
    </x:cfRule>
    <x:cfRule type="expression" dxfId="7" priority="8">
      <x:formula>$N11="OK"</x:formula>
    </x:cfRule>
  </x:conditionalFormatting>
  <x:conditionalFormatting sqref="S6:S10">
    <x:cfRule type="dataBar" priority="9">
      <x:dataBar>
        <x:cfvo type="min"/>
        <x:cfvo type="max"/>
        <x:color rgb="FFF97316"/>
      </x:dataBar>
      <x:extLst>
        <x:ext xmlns:x14="http://schemas.microsoft.com/office/spreadsheetml/2009/9/main" uri="{B025F937-C7B1-47D3-B67F-A62EFF666E3E}">
          <x14:id>{2D229B9A-1CD5-2C98-8BEE-D2756A691CEE}</x14:id>
        </x:ext>
      </x:extLst>
    </x:cfRule>
  </x:conditionalFormatting>
  <x:conditionalFormatting sqref="S14:S15">
    <x:cfRule type="dataBar" priority="10">
      <x:dataBar>
        <x:cfvo type="min"/>
        <x:cfvo type="max"/>
        <x:color rgb="FF22C55E"/>
      </x:dataBar>
      <x:extLst>
        <x:ext xmlns:x14="http://schemas.microsoft.com/office/spreadsheetml/2009/9/main" uri="{B025F937-C7B1-47D3-B67F-A62EFF666E3E}">
          <x14:id>{AA4E3962-2552-F27A-B441-345CBD2CB14A}</x14:id>
        </x:ext>
      </x:extLst>
    </x:cfRule>
  </x:conditionalFormatting>
  <x:conditionalFormatting sqref="I6:I6">
    <x:cfRule type="dataBar" priority="11">
      <x:dataBar>
        <x:cfvo type="min"/>
        <x:cfvo type="max"/>
        <x:color rgb="FF3B82F6"/>
      </x:dataBar>
      <x:extLst>
        <x:ext xmlns:x14="http://schemas.microsoft.com/office/spreadsheetml/2009/9/main" uri="{B025F937-C7B1-47D3-B67F-A62EFF666E3E}">
          <x14:id>{32A61CE6-6D22-6829-10CD-5C947CAD2262}</x14:id>
        </x:ext>
      </x:extLst>
    </x:cfRule>
  </x:conditionalFormatting>
  <x:conditionalFormatting sqref="N6:N6">
    <x:cfRule type="expression" dxfId="8" priority="12">
      <x:formula>$N$6="SURCHARGE"</x:formula>
    </x:cfRule>
    <x:cfRule type="expression" dxfId="9" priority="13">
      <x:formula>$N$6="À SURVEILLER"</x:formula>
    </x:cfRule>
    <x:cfRule type="expression" dxfId="10" priority="14">
      <x:formula>$N$6="OK"</x:formula>
    </x:cfRule>
  </x:conditionalFormatting>
  <x:dataValidations count="6">
    <x:dataValidation type="list" sqref="E11:E22">
      <x:formula1>"Tech 1,Tech 2,Tech 3"</x:formula1>
    </x:dataValidation>
    <x:dataValidation type="list" sqref="F11:F22">
      <x:formula1>"Normale,Moyenne,Urgente,Sécurité"</x:formula1>
    </x:dataValidation>
    <x:dataValidation type="list" sqref="G11:G22">
      <x:formula1>"Préventif,Correctif,Contrôle,Diagnostic,Stock"</x:formula1>
    </x:dataValidation>
    <x:dataValidation type="list" sqref="I11:I22">
      <x:formula1>"Faible,Moyen,Fort"</x:formula1>
    </x:dataValidation>
    <x:dataValidation type="list" sqref="J11:J22">
      <x:formula1>"Faible,Modéré,Élevé,Critique"</x:formula1>
    </x:dataValidation>
    <x:dataValidation type="list" sqref="K11:K22">
      <x:formula1>"Planifié,À faire,En cours,Terminé"</x:formula1>
    </x:dataValidation>
  </x:dataValidations>
  <x:pageMargins left="0.7" right="0.7" top="0.75" bottom="0.75" header="0.3" footer="0.3"/>
  <x:drawing xmlns:r="http://schemas.openxmlformats.org/officeDocument/2006/relationships" r:id="Rb6cbb9eea0734736"/>
  <x:tableParts count="1">
    <x:tablePart xmlns:r="http://schemas.openxmlformats.org/officeDocument/2006/relationships" r:id="R3fba77db06c14869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9" id="{2D229B9A-1CD5-2C98-8BEE-D2756A691CEE}">
            <x14:dataBar gradient="1">
              <x14:cfvo type="min"/>
              <x14:cfvo type="max"/>
              <x14:fillColor rgb="FFF97316"/>
            </x14:dataBar>
          </x14:cfRule>
          <xm:sqref>S6:S10</xm:sqref>
        </x14:conditionalFormatting>
        <x14:conditionalFormatting>
          <x14:cfRule type="dataBar" priority="10" id="{AA4E3962-2552-F27A-B441-345CBD2CB14A}">
            <x14:dataBar gradient="1">
              <x14:cfvo type="min"/>
              <x14:cfvo type="max"/>
              <x14:fillColor rgb="FF22C55E"/>
            </x14:dataBar>
          </x14:cfRule>
          <xm:sqref>S14:S15</xm:sqref>
        </x14:conditionalFormatting>
        <x14:conditionalFormatting>
          <x14:cfRule type="dataBar" priority="11" id="{32A61CE6-6D22-6829-10CD-5C947CAD2262}">
            <x14:dataBar gradient="1">
              <x14:cfvo type="min"/>
              <x14:cfvo type="max"/>
              <x14:fillColor rgb="FF3B82F6"/>
            </x14:dataBar>
          </x14:cfRule>
          <xm:sqref>I6:I6</xm:sqref>
        </x14:conditionalFormatting>
      </x14:conditionalFormattings>
    </x:ext>
  </x:extLst>
</x:worksheet>
</file>