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01c7f1a71b4a8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a333df0bd51143ea"/>
    <x:sheet xmlns:r="http://schemas.openxmlformats.org/officeDocument/2006/relationships" name="Saisie 12 mois" sheetId="2" r:id="R8fa3cd5bd80b4f36"/>
    <x:sheet xmlns:r="http://schemas.openxmlformats.org/officeDocument/2006/relationships" name="Paramètres" sheetId="3" r:id="Rf5ee56b71e56432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€ #,##0"/>
    <x:numFmt numFmtId="201" formatCode="0.0%"/>
  </x:numFmts>
  <x:fonts count="6">
    <x:font>
      <x:sz val="11"/>
      <x:name val="Carlito"/>
    </x:font>
    <x:font>
      <x:b/>
      <x:sz val="16"/>
      <x:color rgb="FFFFFFFF"/>
      <x:name val="Carlito"/>
    </x:font>
    <x:font>
      <x:b/>
      <x:sz val="11"/>
      <x:color rgb="FF3B2416"/>
      <x:name val="Carlito"/>
    </x:font>
    <x:font>
      <x:b/>
      <x:sz val="11"/>
      <x:color rgb="FFFFFFFF"/>
      <x:name val="Carlito"/>
    </x:font>
    <x:font>
      <x:b/>
      <x:sz val="18"/>
      <x:color rgb="FFFFFFFF"/>
      <x:name val="Carlito"/>
    </x:font>
    <x:font>
      <x:b/>
      <x:sz val="11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7C2D12"/>
      </x:patternFill>
    </x:fill>
    <x:fill>
      <x:patternFill patternType="solid">
        <x:fgColor rgb="FFFEF3C7"/>
      </x:patternFill>
    </x:fill>
    <x:fill>
      <x:patternFill patternType="solid">
        <x:fgColor rgb="FFFFF7ED"/>
      </x:patternFill>
    </x:fill>
    <x:fill>
      <x:patternFill patternType="solid">
        <x:fgColor rgb="FFC2410C"/>
      </x:patternFill>
    </x:fill>
    <x:fill>
      <x:patternFill patternType="solid">
        <x:fgColor rgb="FFFDBA74"/>
      </x:patternFill>
    </x:fill>
    <x:fill>
      <x:patternFill patternType="solid">
        <x:fgColor rgb="FF9A3412"/>
      </x:patternFill>
    </x:fill>
    <x:fill>
      <x:patternFill patternType="solid">
        <x:fgColor rgb="FF1E3A8A"/>
      </x:patternFill>
    </x:fill>
    <x:fill>
      <x:patternFill patternType="solid">
        <x:fgColor rgb="FFFFFFFF"/>
      </x:patternFill>
    </x:fill>
  </x:fills>
  <x:borders count="50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</x:borders>
  <x:cellStyleXfs count="1">
    <x:xf numFmtId="0" fontId="0" fillId="0" borderId="0"/>
  </x:cellStyleXfs>
  <x:cellXfs count="14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200" fontId="0" fillId="4" borderId="0" xfId="0" applyNumberFormat="1" applyFont="1" applyFill="1" applyBorder="1"/>
    <x:xf numFmtId="200" fontId="0" fillId="4" borderId="1" xfId="0" applyNumberFormat="1" applyFont="1" applyFill="1" applyBorder="1"/>
    <x:xf numFmtId="201" fontId="0" fillId="4" borderId="0" xfId="0" applyNumberFormat="1" applyFont="1" applyFill="1" applyBorder="1"/>
    <x:xf numFmtId="201" fontId="0" fillId="4" borderId="1" xfId="0" applyNumberFormat="1" applyFont="1" applyFill="1" applyBorder="1"/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0" fillId="0" borderId="2" xfId="0" applyNumberFormat="1" applyFont="1" applyFill="1" applyBorder="1"/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0" fillId="0" borderId="11" xfId="0" applyNumberFormat="1" applyFont="1" applyFill="1" applyBorder="1"/>
    <x:xf numFmtId="0" fontId="0" fillId="0" borderId="12" xfId="0" applyNumberFormat="1" applyFont="1" applyFill="1" applyBorder="1"/>
    <x:xf numFmtId="0" fontId="0" fillId="0" borderId="13" xfId="0" applyNumberFormat="1" applyFont="1" applyFill="1" applyBorder="1"/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18" xfId="0" applyNumberFormat="1" applyFont="1" applyFill="1" applyBorder="1"/>
    <x:xf numFmtId="0" fontId="0" fillId="0" borderId="19" xfId="0" applyNumberFormat="1" applyFont="1" applyFill="1" applyBorder="1"/>
    <x:xf numFmtId="200" fontId="0" fillId="0" borderId="3" xfId="0" applyNumberFormat="1" applyFont="1" applyFill="1" applyBorder="1"/>
    <x:xf numFmtId="200" fontId="0" fillId="0" borderId="6" xfId="0" applyNumberFormat="1" applyFont="1" applyFill="1" applyBorder="1"/>
    <x:xf numFmtId="200" fontId="0" fillId="0" borderId="9" xfId="0" applyNumberFormat="1" applyFont="1" applyFill="1" applyBorder="1"/>
    <x:xf numFmtId="200" fontId="0" fillId="0" borderId="12" xfId="0" applyNumberFormat="1" applyFont="1" applyFill="1" applyBorder="1"/>
    <x:xf numFmtId="200" fontId="0" fillId="0" borderId="15" xfId="0" applyNumberFormat="1" applyFont="1" applyFill="1" applyBorder="1"/>
    <x:xf numFmtId="200" fontId="0" fillId="0" borderId="18" xfId="0" applyNumberFormat="1" applyFont="1" applyFill="1" applyBorder="1"/>
    <x:xf numFmtId="201" fontId="0" fillId="0" borderId="3" xfId="0" applyNumberFormat="1" applyFont="1" applyFill="1" applyBorder="1"/>
    <x:xf numFmtId="201" fontId="0" fillId="0" borderId="6" xfId="0" applyNumberFormat="1" applyFont="1" applyFill="1" applyBorder="1"/>
    <x:xf numFmtId="201" fontId="0" fillId="0" borderId="9" xfId="0" applyNumberFormat="1" applyFont="1" applyFill="1" applyBorder="1"/>
    <x:xf numFmtId="201" fontId="0" fillId="0" borderId="12" xfId="0" applyNumberFormat="1" applyFont="1" applyFill="1" applyBorder="1"/>
    <x:xf numFmtId="201" fontId="0" fillId="0" borderId="15" xfId="0" applyNumberFormat="1" applyFont="1" applyFill="1" applyBorder="1"/>
    <x:xf numFmtId="201" fontId="0" fillId="0" borderId="18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horizontal="center"/>
    </x:xf>
    <x:xf numFmtId="0" fontId="2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2" fillId="6" borderId="1" xfId="0" applyNumberFormat="1" applyFont="1" applyFill="1" applyBorder="1"/>
    <x:xf numFmtId="0" fontId="2" fillId="6" borderId="1" xfId="0" applyNumberFormat="1" applyFont="1" applyFill="1" applyBorder="1" applyAlignment="1">
      <x:alignment horizontal="center"/>
    </x:xf>
    <x:xf numFmtId="0" fontId="2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4" borderId="20" xfId="0" applyNumberFormat="1" applyFont="1" applyFill="1" applyBorder="1"/>
    <x:xf numFmtId="200" fontId="0" fillId="4" borderId="21" xfId="0" applyNumberFormat="1" applyFont="1" applyFill="1" applyBorder="1"/>
    <x:xf numFmtId="0" fontId="0" fillId="4" borderId="21" xfId="0" applyNumberFormat="1" applyFont="1" applyFill="1" applyBorder="1"/>
    <x:xf numFmtId="201" fontId="0" fillId="4" borderId="21" xfId="0" applyNumberFormat="1" applyFont="1" applyFill="1" applyBorder="1"/>
    <x:xf numFmtId="0" fontId="0" fillId="4" borderId="22" xfId="0" applyNumberFormat="1" applyFont="1" applyFill="1" applyBorder="1"/>
    <x:xf numFmtId="0" fontId="0" fillId="4" borderId="23" xfId="0" applyNumberFormat="1" applyFont="1" applyFill="1" applyBorder="1"/>
    <x:xf numFmtId="200" fontId="0" fillId="4" borderId="24" xfId="0" applyNumberFormat="1" applyFont="1" applyFill="1" applyBorder="1"/>
    <x:xf numFmtId="0" fontId="0" fillId="4" borderId="24" xfId="0" applyNumberFormat="1" applyFont="1" applyFill="1" applyBorder="1"/>
    <x:xf numFmtId="201" fontId="0" fillId="4" borderId="24" xfId="0" applyNumberFormat="1" applyFont="1" applyFill="1" applyBorder="1"/>
    <x:xf numFmtId="0" fontId="0" fillId="4" borderId="25" xfId="0" applyNumberFormat="1" applyFont="1" applyFill="1" applyBorder="1"/>
    <x:xf numFmtId="0" fontId="0" fillId="4" borderId="26" xfId="0" applyNumberFormat="1" applyFont="1" applyFill="1" applyBorder="1"/>
    <x:xf numFmtId="200" fontId="0" fillId="4" borderId="27" xfId="0" applyNumberFormat="1" applyFont="1" applyFill="1" applyBorder="1"/>
    <x:xf numFmtId="0" fontId="0" fillId="4" borderId="27" xfId="0" applyNumberFormat="1" applyFont="1" applyFill="1" applyBorder="1"/>
    <x:xf numFmtId="201" fontId="0" fillId="4" borderId="27" xfId="0" applyNumberFormat="1" applyFont="1" applyFill="1" applyBorder="1"/>
    <x:xf numFmtId="0" fontId="0" fillId="4" borderId="28" xfId="0" applyNumberFormat="1" applyFont="1" applyFill="1" applyBorder="1"/>
    <x:xf numFmtId="0" fontId="0" fillId="4" borderId="29" xfId="0" applyNumberFormat="1" applyFont="1" applyFill="1" applyBorder="1"/>
    <x:xf numFmtId="200" fontId="0" fillId="4" borderId="30" xfId="0" applyNumberFormat="1" applyFont="1" applyFill="1" applyBorder="1"/>
    <x:xf numFmtId="0" fontId="0" fillId="4" borderId="30" xfId="0" applyNumberFormat="1" applyFont="1" applyFill="1" applyBorder="1"/>
    <x:xf numFmtId="201" fontId="0" fillId="4" borderId="30" xfId="0" applyNumberFormat="1" applyFont="1" applyFill="1" applyBorder="1"/>
    <x:xf numFmtId="0" fontId="0" fillId="4" borderId="31" xfId="0" applyNumberFormat="1" applyFont="1" applyFill="1" applyBorder="1"/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200" fontId="0" fillId="9" borderId="0" xfId="0" applyNumberFormat="1" applyFont="1" applyFill="1" applyBorder="1"/>
    <x:xf numFmtId="201" fontId="0" fillId="9" borderId="0" xfId="0" applyNumberFormat="1" applyFont="1" applyFill="1" applyBorder="1"/>
    <x:xf numFmtId="0" fontId="0" fillId="9" borderId="32" xfId="0" applyNumberFormat="1" applyFont="1" applyFill="1" applyBorder="1"/>
    <x:xf numFmtId="200" fontId="0" fillId="9" borderId="33" xfId="0" applyNumberFormat="1" applyFont="1" applyFill="1" applyBorder="1"/>
    <x:xf numFmtId="201" fontId="0" fillId="9" borderId="33" xfId="0" applyNumberFormat="1" applyFont="1" applyFill="1" applyBorder="1"/>
    <x:xf numFmtId="0" fontId="0" fillId="9" borderId="34" xfId="0" applyNumberFormat="1" applyFont="1" applyFill="1" applyBorder="1"/>
    <x:xf numFmtId="0" fontId="0" fillId="9" borderId="35" xfId="0" applyNumberFormat="1" applyFont="1" applyFill="1" applyBorder="1"/>
    <x:xf numFmtId="200" fontId="0" fillId="9" borderId="36" xfId="0" applyNumberFormat="1" applyFont="1" applyFill="1" applyBorder="1"/>
    <x:xf numFmtId="201" fontId="0" fillId="9" borderId="36" xfId="0" applyNumberFormat="1" applyFont="1" applyFill="1" applyBorder="1"/>
    <x:xf numFmtId="0" fontId="0" fillId="9" borderId="37" xfId="0" applyNumberFormat="1" applyFont="1" applyFill="1" applyBorder="1"/>
    <x:xf numFmtId="0" fontId="0" fillId="9" borderId="38" xfId="0" applyNumberFormat="1" applyFont="1" applyFill="1" applyBorder="1"/>
    <x:xf numFmtId="200" fontId="0" fillId="9" borderId="39" xfId="0" applyNumberFormat="1" applyFont="1" applyFill="1" applyBorder="1"/>
    <x:xf numFmtId="201" fontId="0" fillId="9" borderId="39" xfId="0" applyNumberFormat="1" applyFont="1" applyFill="1" applyBorder="1"/>
    <x:xf numFmtId="0" fontId="0" fillId="9" borderId="40" xfId="0" applyNumberFormat="1" applyFont="1" applyFill="1" applyBorder="1"/>
    <x:xf numFmtId="0" fontId="0" fillId="9" borderId="1" xfId="0" applyNumberFormat="1" applyFont="1" applyFill="1" applyBorder="1"/>
    <x:xf numFmtId="200" fontId="0" fillId="9" borderId="1" xfId="0" applyNumberFormat="1" applyFont="1" applyFill="1" applyBorder="1"/>
    <x:xf numFmtId="201" fontId="0" fillId="9" borderId="1" xfId="0" applyNumberFormat="1" applyFont="1" applyFill="1" applyBorder="1"/>
    <x:xf numFmtId="0" fontId="0" fillId="9" borderId="41" xfId="0" applyNumberFormat="1" applyFont="1" applyFill="1" applyBorder="1"/>
    <x:xf numFmtId="200" fontId="0" fillId="9" borderId="42" xfId="0" applyNumberFormat="1" applyFont="1" applyFill="1" applyBorder="1"/>
    <x:xf numFmtId="201" fontId="0" fillId="9" borderId="42" xfId="0" applyNumberFormat="1" applyFont="1" applyFill="1" applyBorder="1"/>
    <x:xf numFmtId="0" fontId="0" fillId="9" borderId="43" xfId="0" applyNumberFormat="1" applyFont="1" applyFill="1" applyBorder="1"/>
    <x:xf numFmtId="0" fontId="0" fillId="9" borderId="44" xfId="0" applyNumberFormat="1" applyFont="1" applyFill="1" applyBorder="1"/>
    <x:xf numFmtId="200" fontId="0" fillId="9" borderId="45" xfId="0" applyNumberFormat="1" applyFont="1" applyFill="1" applyBorder="1"/>
    <x:xf numFmtId="201" fontId="0" fillId="9" borderId="45" xfId="0" applyNumberFormat="1" applyFont="1" applyFill="1" applyBorder="1"/>
    <x:xf numFmtId="0" fontId="0" fillId="9" borderId="46" xfId="0" applyNumberFormat="1" applyFont="1" applyFill="1" applyBorder="1"/>
    <x:xf numFmtId="0" fontId="0" fillId="9" borderId="47" xfId="0" applyNumberFormat="1" applyFont="1" applyFill="1" applyBorder="1"/>
    <x:xf numFmtId="200" fontId="0" fillId="9" borderId="48" xfId="0" applyNumberFormat="1" applyFont="1" applyFill="1" applyBorder="1"/>
    <x:xf numFmtId="201" fontId="0" fillId="9" borderId="48" xfId="0" applyNumberFormat="1" applyFont="1" applyFill="1" applyBorder="1"/>
    <x:xf numFmtId="0" fontId="0" fillId="9" borderId="49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</x:cellXfs>
  <x:cellStyles count="1">
    <x:cellStyle name="Normal" xfId="0"/>
  </x:cellStyles>
  <x:dxfs count="4">
    <x:dxf>
      <x:font>
        <x:b/>
        <x:color rgb="FF991B1B"/>
      </x:font>
      <x:fill>
        <x:patternFill patternType="solid">
          <x:bgColor rgb="FFFECACA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CACA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3f556157a86405f" /><Relationship Type="http://schemas.openxmlformats.org/officeDocument/2006/relationships/theme" Target="/xl/theme/theme1.xml" Id="Re79f0947f87e47a0" /><Relationship Type="http://schemas.openxmlformats.org/officeDocument/2006/relationships/sharedStrings" Target="/xl/sharedStrings.xml" Id="Rbdd7a3fa3791480c" /><Relationship Type="http://schemas.openxmlformats.org/officeDocument/2006/relationships/worksheet" Target="/xl/worksheets/sheet1.xml" Id="Ra333df0bd51143ea" /><Relationship Type="http://schemas.openxmlformats.org/officeDocument/2006/relationships/worksheet" Target="/xl/worksheets/sheet2.xml" Id="R8fa3cd5bd80b4f36" /><Relationship Type="http://schemas.openxmlformats.org/officeDocument/2006/relationships/worksheet" Target="/xl/worksheets/sheet3.xml" Id="Rf5ee56b71e56432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99aac72f6854cf2" /><Relationship Type="http://schemas.openxmlformats.org/officeDocument/2006/relationships/chart" Target="/xl/drawings/charts/chart2.xml" Id="R85a15bf382c840d2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CA</c:v>
          </c:tx>
          <c:cat>
            <c:strRef>
              <c:f>'Dashboard'!$A$10:$A$21</c:f>
              <c:strCache>
                <c:ptCount val="0"/>
              </c:strCache>
            </c:strRef>
          </c:cat>
          <c:val>
            <c:numRef>
              <c:f>'Dashboard'!$B$10:$B$21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Résultat net</c:v>
          </c:tx>
          <c:cat>
            <c:strRef>
              <c:f>'Dashboard'!$A$10:$A$21</c:f>
              <c:strCache>
                <c:ptCount val="0"/>
              </c:strCache>
            </c:strRef>
          </c:cat>
          <c:val>
            <c:numRef>
              <c:f>'Dashboard'!$F$10:$F$21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lineChart>
        <c:grouping val="standard"/>
        <c:ser>
          <c:idx val="0"/>
          <c:order val="0"/>
          <c:tx>
            <c:v>Food Cost</c:v>
          </c:tx>
          <c:cat>
            <c:strRef>
              <c:f>'Dashboard'!$A$10:$A$21</c:f>
              <c:strCache>
                <c:ptCount val="0"/>
              </c:strCache>
            </c:strRef>
          </c:cat>
          <c:val>
            <c:numRef>
              <c:f>'Dashboard'!$G$10:$G$21</c:f>
              <c:numCache>
                <c:formatCode>General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23</xdr:row>
      <xdr:rowOff>0</xdr:rowOff>
    </xdr:from>
    <xdr:to>
      <xdr:col>8</xdr:col>
      <xdr:colOff>0</xdr:colOff>
      <xdr:row>40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99aac72f6854cf2"/>
        </a:graphicData>
      </a:graphic>
    </xdr:graphicFrame>
    <xdr:clientData/>
  </xdr:twoCellAnchor>
  <xdr:twoCellAnchor>
    <xdr:from>
      <xdr:col>9</xdr:col>
      <xdr:colOff>0</xdr:colOff>
      <xdr:row>17</xdr:row>
      <xdr:rowOff>0</xdr:rowOff>
    </xdr:from>
    <xdr:to>
      <xdr:col>11</xdr:col>
      <xdr:colOff>0</xdr:colOff>
      <xdr:row>32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5a15bf382c840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de0c8f266314a0d" /></Relationships>
</file>

<file path=xl/worksheets/sheet1.xml><?xml version="1.0" encoding="utf-8"?>
<x:worksheet xmlns:x="http://schemas.openxmlformats.org/spreadsheetml/2006/main">
  <x:sheetFormatPr defaultRowHeight="15"/>
  <x:cols>
    <x:col min="1" max="1" width="78.37999725341797" hidden="0" customWidth="1"/>
    <x:col min="2" max="2" width="7.880000114440918" hidden="0" customWidth="1"/>
    <x:col min="3" max="3" width="19.3799991607666" hidden="0" customWidth="1"/>
    <x:col min="4" max="4" width="8.130000114440918" hidden="0" customWidth="1"/>
    <x:col min="5" max="5" width="13.5" hidden="0" customWidth="1"/>
    <x:col min="6" max="6" width="9.75" hidden="0" customWidth="1"/>
    <x:col min="7" max="7" width="14.5" hidden="0" customWidth="1"/>
    <x:col min="8" max="8" width="7" hidden="0" customWidth="1"/>
    <x:col min="9" max="9" width="14.130000114440918" hidden="0" customWidth="1"/>
    <x:col min="10" max="10" width="14.5" hidden="0" customWidth="1"/>
    <x:col min="11" max="11" width="48.130001068115234" hidden="0" customWidth="1"/>
  </x:cols>
  <x:sheetData>
    <x:row r="1" ht="34" customHeight="1">
      <x:c r="A1" s="60" t="str">
        <x:v>Compte de Résultat d'un Restaurant : Modèle Vierge à Remplir</x:v>
      </x:c>
      <x:c r="B1" t="str"/>
      <x:c r="C1" t="str"/>
      <x:c r="D1" t="str"/>
      <x:c r="E1" t="str"/>
      <x:c r="F1" t="str"/>
      <x:c r="G1" t="str"/>
      <x:c r="H1" t="str"/>
      <x:c r="I1" t="str"/>
      <x:c r="J1" t="str"/>
      <x:c r="K1" t="str"/>
    </x:row>
    <x:row r="2" ht="24" customHeight="1">
      <x:c r="A2" s="67" t="str">
        <x:v>Dashboard financier one page — rentabilité, Food Cost, Prime Cost, EBITDA, prévisionnel</x:v>
      </x:c>
      <x:c r="B2" t="str"/>
      <x:c r="C2" t="str"/>
      <x:c r="D2" t="str"/>
      <x:c r="E2" t="str"/>
      <x:c r="F2" t="str"/>
      <x:c r="G2" t="str"/>
      <x:c r="H2" t="str"/>
      <x:c r="I2" t="str"/>
      <x:c r="J2" t="str"/>
      <x:c r="K2" t="str"/>
    </x:row>
    <x:row r="4">
      <x:c r="A4" s="74" t="str">
        <x:v>Indicateur</x:v>
      </x:c>
      <x:c r="B4" s="74" t="str">
        <x:v>Valeur</x:v>
      </x:c>
      <x:c r="C4" s="74" t="str">
        <x:v>Interprétation</x:v>
      </x:c>
      <x:c r="D4" s="74" t="str"/>
      <x:c r="E4" s="74" t="str">
        <x:v>Indicateur</x:v>
      </x:c>
      <x:c r="F4" s="74" t="str">
        <x:v>Valeur</x:v>
      </x:c>
      <x:c r="G4" s="74" t="str">
        <x:v>Interprétation</x:v>
      </x:c>
      <x:c r="H4" s="74" t="str"/>
      <x:c r="I4" s="74" t="str">
        <x:v>Indicateur</x:v>
      </x:c>
      <x:c r="J4" s="74" t="str">
        <x:v>Valeur</x:v>
      </x:c>
      <x:c r="K4" s="74" t="str">
        <x:v>Interprétation</x:v>
      </x:c>
    </x:row>
    <x:row r="5">
      <x:c r="A5" s="82" t="str">
        <x:v>CA annuel</x:v>
      </x:c>
      <x:c r="B5" s="83" t="n">
        <x:f>SUM('Saisie 12 mois'!M2:M13)</x:f>
        <x:v>515400</x:v>
      </x:c>
      <x:c r="C5" s="84" t="str">
        <x:v>CA total sur 12 mois</x:v>
      </x:c>
      <x:c r="D5" s="84"/>
      <x:c r="E5" s="84" t="str">
        <x:v>Marge nette</x:v>
      </x:c>
      <x:c r="F5" s="85" t="n">
        <x:f>IF(B5=0,"",B6/B5)</x:f>
        <x:v>0.16833527357392317</x:v>
      </x:c>
      <x:c r="G5" s="84" t="str">
        <x:v>Rentabilité finale</x:v>
      </x:c>
      <x:c r="H5" s="84"/>
      <x:c r="I5" s="84" t="str">
        <x:v>Prime Cost moyen</x:v>
      </x:c>
      <x:c r="J5" s="85" t="n">
        <x:f>IF(B5=0,"",SUM('Saisie 12 mois'!P2:P13)/B5)</x:f>
        <x:v>0.6</x:v>
      </x:c>
      <x:c r="K5" s="86" t="str">
        <x:v>Matières + personnel</x:v>
      </x:c>
    </x:row>
    <x:row r="6">
      <x:c r="A6" s="87" t="str">
        <x:v>Résultat net annuel</x:v>
      </x:c>
      <x:c r="B6" s="88" t="n">
        <x:f>SUM('Saisie 12 mois'!R2:R13)</x:f>
        <x:v>86760</x:v>
      </x:c>
      <x:c r="C6" s="89" t="str">
        <x:v>Bénéfice / perte annuelle</x:v>
      </x:c>
      <x:c r="D6" s="89"/>
      <x:c r="E6" s="89" t="str">
        <x:v>Food Cost moyen</x:v>
      </x:c>
      <x:c r="F6" s="90" t="n">
        <x:f>IF(B5=0,"",SUM('Saisie 12 mois'!N2:N13)/B5)</x:f>
        <x:v>0.32</x:v>
      </x:c>
      <x:c r="G6" s="89" t="str">
        <x:v>Poids des matières</x:v>
      </x:c>
      <x:c r="H6" s="89"/>
      <x:c r="I6" s="89" t="str">
        <x:v>EBITDA annuel</x:v>
      </x:c>
      <x:c r="J6" s="88" t="n">
        <x:f>SUM('Saisie 12 mois'!Q2:Q13)</x:f>
        <x:v>86760</x:v>
      </x:c>
      <x:c r="K6" s="91" t="str">
        <x:v>Résultat opérationnel</x:v>
      </x:c>
    </x:row>
    <x:row r="9">
      <x:c r="A9" s="104" t="str">
        <x:v>Mois</x:v>
      </x:c>
      <x:c r="B9" s="104" t="str">
        <x:v>CA</x:v>
      </x:c>
      <x:c r="C9" s="104" t="str">
        <x:v>Coût matières</x:v>
      </x:c>
      <x:c r="D9" s="104" t="str">
        <x:v>Personnel</x:v>
      </x:c>
      <x:c r="E9" s="104" t="str">
        <x:v>EBITDA</x:v>
      </x:c>
      <x:c r="F9" s="104" t="str">
        <x:v>Résultat net</x:v>
      </x:c>
      <x:c r="G9" s="104" t="str">
        <x:v>Food Cost</x:v>
      </x:c>
      <x:c r="H9" s="104" t="str">
        <x:v>Alerte</x:v>
      </x:c>
      <x:c r="J9" s="22" t="str">
        <x:v>Mode d'utilisation</x:v>
      </x:c>
      <x:c r="K9" s="22" t="str"/>
    </x:row>
    <x:row r="10">
      <x:c r="A10" s="111" t="str">
        <x:f>'Saisie 12 mois'!A2</x:f>
        <x:v>Janvier</x:v>
      </x:c>
      <x:c r="B10" s="112" t="n">
        <x:f>'Saisie 12 mois'!M2</x:f>
        <x:v>38000</x:v>
      </x:c>
      <x:c r="C10" s="112" t="n">
        <x:f>'Saisie 12 mois'!N2</x:f>
        <x:v>12160</x:v>
      </x:c>
      <x:c r="D10" s="112" t="n">
        <x:f>'Saisie 12 mois'!H2</x:f>
        <x:v>10640.000000000002</x:v>
      </x:c>
      <x:c r="E10" s="112" t="n">
        <x:f>'Saisie 12 mois'!Q2</x:f>
        <x:v>5250</x:v>
      </x:c>
      <x:c r="F10" s="112" t="n">
        <x:f>'Saisie 12 mois'!R2</x:f>
        <x:v>5250</x:v>
      </x:c>
      <x:c r="G10" s="113" t="n">
        <x:f>'Saisie 12 mois'!S2</x:f>
        <x:v>0.32</x:v>
      </x:c>
      <x:c r="H10" s="114" t="str">
        <x:f>'Saisie 12 mois'!V2</x:f>
        <x:v>OK</x:v>
      </x:c>
      <x:c r="J10" s="140" t="str">
        <x:v>1</x:v>
      </x:c>
      <x:c r="K10" s="141" t="str">
        <x:v>Renseigner les ventes et charges dans l’onglet Saisie 12 mois.</x:v>
      </x:c>
    </x:row>
    <x:row r="11">
      <x:c r="A11" s="115" t="str">
        <x:f>'Saisie 12 mois'!A3</x:f>
        <x:v>Février</x:v>
      </x:c>
      <x:c r="B11" s="116" t="n">
        <x:f>'Saisie 12 mois'!M3</x:f>
        <x:v>38900</x:v>
      </x:c>
      <x:c r="C11" s="116" t="n">
        <x:f>'Saisie 12 mois'!N3</x:f>
        <x:v>12448</x:v>
      </x:c>
      <x:c r="D11" s="116" t="n">
        <x:f>'Saisie 12 mois'!H3</x:f>
        <x:v>10892.000000000002</x:v>
      </x:c>
      <x:c r="E11" s="116" t="n">
        <x:f>'Saisie 12 mois'!Q3</x:f>
        <x:v>5610</x:v>
      </x:c>
      <x:c r="F11" s="116" t="n">
        <x:f>'Saisie 12 mois'!R3</x:f>
        <x:v>5610</x:v>
      </x:c>
      <x:c r="G11" s="117" t="n">
        <x:f>'Saisie 12 mois'!S3</x:f>
        <x:v>0.32</x:v>
      </x:c>
      <x:c r="H11" s="118" t="str">
        <x:f>'Saisie 12 mois'!V3</x:f>
        <x:v>OK</x:v>
      </x:c>
      <x:c r="J11" s="140" t="str">
        <x:v>2</x:v>
      </x:c>
      <x:c r="K11" s="141" t="str">
        <x:v>Modifier les seuils dans Paramètres.</x:v>
      </x:c>
    </x:row>
    <x:row r="12">
      <x:c r="A12" s="115" t="str">
        <x:f>'Saisie 12 mois'!A4</x:f>
        <x:v>Mars</x:v>
      </x:c>
      <x:c r="B12" s="116" t="n">
        <x:f>'Saisie 12 mois'!M4</x:f>
        <x:v>39800</x:v>
      </x:c>
      <x:c r="C12" s="116" t="n">
        <x:f>'Saisie 12 mois'!N4</x:f>
        <x:v>12736</x:v>
      </x:c>
      <x:c r="D12" s="116" t="n">
        <x:f>'Saisie 12 mois'!H4</x:f>
        <x:v>11144.000000000002</x:v>
      </x:c>
      <x:c r="E12" s="116" t="n">
        <x:f>'Saisie 12 mois'!Q4</x:f>
        <x:v>5970</x:v>
      </x:c>
      <x:c r="F12" s="116" t="n">
        <x:f>'Saisie 12 mois'!R4</x:f>
        <x:v>5970</x:v>
      </x:c>
      <x:c r="G12" s="117" t="n">
        <x:f>'Saisie 12 mois'!S4</x:f>
        <x:v>0.32</x:v>
      </x:c>
      <x:c r="H12" s="118" t="str">
        <x:f>'Saisie 12 mois'!V4</x:f>
        <x:v>OK</x:v>
      </x:c>
      <x:c r="J12" s="140" t="str">
        <x:v>3</x:v>
      </x:c>
      <x:c r="K12" s="141" t="str">
        <x:v>Lire les KPI : CA, Food Cost, Prime Cost, EBITDA.</x:v>
      </x:c>
    </x:row>
    <x:row r="13">
      <x:c r="A13" s="115" t="str">
        <x:f>'Saisie 12 mois'!A5</x:f>
        <x:v>Avril</x:v>
      </x:c>
      <x:c r="B13" s="116" t="n">
        <x:f>'Saisie 12 mois'!M5</x:f>
        <x:v>40700</x:v>
      </x:c>
      <x:c r="C13" s="116" t="n">
        <x:f>'Saisie 12 mois'!N5</x:f>
        <x:v>13024</x:v>
      </x:c>
      <x:c r="D13" s="116" t="n">
        <x:f>'Saisie 12 mois'!H5</x:f>
        <x:v>11396.000000000002</x:v>
      </x:c>
      <x:c r="E13" s="116" t="n">
        <x:f>'Saisie 12 mois'!Q5</x:f>
        <x:v>6330</x:v>
      </x:c>
      <x:c r="F13" s="116" t="n">
        <x:f>'Saisie 12 mois'!R5</x:f>
        <x:v>6330</x:v>
      </x:c>
      <x:c r="G13" s="117" t="n">
        <x:f>'Saisie 12 mois'!S5</x:f>
        <x:v>0.32</x:v>
      </x:c>
      <x:c r="H13" s="118" t="str">
        <x:f>'Saisie 12 mois'!V5</x:f>
        <x:v>OK</x:v>
      </x:c>
      <x:c r="J13" s="140" t="str">
        <x:v>4</x:v>
      </x:c>
      <x:c r="K13" s="141" t="str">
        <x:v>Surveiller les alertes rouges.</x:v>
      </x:c>
    </x:row>
    <x:row r="14">
      <x:c r="A14" s="115" t="str">
        <x:f>'Saisie 12 mois'!A6</x:f>
        <x:v>Mai</x:v>
      </x:c>
      <x:c r="B14" s="116" t="n">
        <x:f>'Saisie 12 mois'!M6</x:f>
        <x:v>41600</x:v>
      </x:c>
      <x:c r="C14" s="116" t="n">
        <x:f>'Saisie 12 mois'!N6</x:f>
        <x:v>13312</x:v>
      </x:c>
      <x:c r="D14" s="116" t="n">
        <x:f>'Saisie 12 mois'!H6</x:f>
        <x:v>11648.000000000002</x:v>
      </x:c>
      <x:c r="E14" s="116" t="n">
        <x:f>'Saisie 12 mois'!Q6</x:f>
        <x:v>6690</x:v>
      </x:c>
      <x:c r="F14" s="116" t="n">
        <x:f>'Saisie 12 mois'!R6</x:f>
        <x:v>6690</x:v>
      </x:c>
      <x:c r="G14" s="117" t="n">
        <x:f>'Saisie 12 mois'!S6</x:f>
        <x:v>0.32</x:v>
      </x:c>
      <x:c r="H14" s="118" t="str">
        <x:f>'Saisie 12 mois'!V6</x:f>
        <x:v>OK</x:v>
      </x:c>
      <x:c r="J14" s="140" t="str">
        <x:v>5</x:v>
      </x:c>
      <x:c r="K14" s="141" t="str">
        <x:v>Exporter ou imprimer cette page one page.</x:v>
      </x:c>
    </x:row>
    <x:row r="15">
      <x:c r="A15" s="115" t="str">
        <x:f>'Saisie 12 mois'!A7</x:f>
        <x:v>Juin</x:v>
      </x:c>
      <x:c r="B15" s="116" t="n">
        <x:f>'Saisie 12 mois'!M7</x:f>
        <x:v>42500</x:v>
      </x:c>
      <x:c r="C15" s="116" t="n">
        <x:f>'Saisie 12 mois'!N7</x:f>
        <x:v>13600</x:v>
      </x:c>
      <x:c r="D15" s="116" t="n">
        <x:f>'Saisie 12 mois'!H7</x:f>
        <x:v>11900.000000000002</x:v>
      </x:c>
      <x:c r="E15" s="116" t="n">
        <x:f>'Saisie 12 mois'!Q7</x:f>
        <x:v>7050</x:v>
      </x:c>
      <x:c r="F15" s="116" t="n">
        <x:f>'Saisie 12 mois'!R7</x:f>
        <x:v>7050</x:v>
      </x:c>
      <x:c r="G15" s="117" t="n">
        <x:f>'Saisie 12 mois'!S7</x:f>
        <x:v>0.32</x:v>
      </x:c>
      <x:c r="H15" s="118" t="str">
        <x:f>'Saisie 12 mois'!V7</x:f>
        <x:v>OK</x:v>
      </x:c>
      <x:c r="J15" s="140" t="str">
        <x:v>Signal RPM+</x:v>
      </x:c>
      <x:c r="K15" s="141" t="str">
        <x:v>Prévisionnel, rentabilité, ratios, business plan restaurant.</x:v>
      </x:c>
    </x:row>
    <x:row r="16">
      <x:c r="A16" s="115" t="str">
        <x:f>'Saisie 12 mois'!A8</x:f>
        <x:v>Juillet</x:v>
      </x:c>
      <x:c r="B16" s="116" t="n">
        <x:f>'Saisie 12 mois'!M8</x:f>
        <x:v>43400</x:v>
      </x:c>
      <x:c r="C16" s="116" t="n">
        <x:f>'Saisie 12 mois'!N8</x:f>
        <x:v>13888</x:v>
      </x:c>
      <x:c r="D16" s="116" t="n">
        <x:f>'Saisie 12 mois'!H8</x:f>
        <x:v>12152.000000000002</x:v>
      </x:c>
      <x:c r="E16" s="116" t="n">
        <x:f>'Saisie 12 mois'!Q8</x:f>
        <x:v>7410</x:v>
      </x:c>
      <x:c r="F16" s="116" t="n">
        <x:f>'Saisie 12 mois'!R8</x:f>
        <x:v>7410</x:v>
      </x:c>
      <x:c r="G16" s="117" t="n">
        <x:f>'Saisie 12 mois'!S8</x:f>
        <x:v>0.32</x:v>
      </x:c>
      <x:c r="H16" s="118" t="str">
        <x:f>'Saisie 12 mois'!V8</x:f>
        <x:v>OK</x:v>
      </x:c>
      <x:c r="J16" s="140" t="str">
        <x:v>Public cible</x:v>
      </x:c>
      <x:c r="K16" s="141" t="str">
        <x:v>Restaurateur, expert-comptable, banque, franchise, investisseur.</x:v>
      </x:c>
    </x:row>
    <x:row r="17">
      <x:c r="A17" s="115" t="str">
        <x:f>'Saisie 12 mois'!A9</x:f>
        <x:v>Août</x:v>
      </x:c>
      <x:c r="B17" s="116" t="n">
        <x:f>'Saisie 12 mois'!M9</x:f>
        <x:v>44300</x:v>
      </x:c>
      <x:c r="C17" s="116" t="n">
        <x:f>'Saisie 12 mois'!N9</x:f>
        <x:v>14176</x:v>
      </x:c>
      <x:c r="D17" s="116" t="n">
        <x:f>'Saisie 12 mois'!H9</x:f>
        <x:v>12404.000000000002</x:v>
      </x:c>
      <x:c r="E17" s="116" t="n">
        <x:f>'Saisie 12 mois'!Q9</x:f>
        <x:v>7770</x:v>
      </x:c>
      <x:c r="F17" s="116" t="n">
        <x:f>'Saisie 12 mois'!R9</x:f>
        <x:v>7770</x:v>
      </x:c>
      <x:c r="G17" s="117" t="n">
        <x:f>'Saisie 12 mois'!S9</x:f>
        <x:v>0.32</x:v>
      </x:c>
      <x:c r="H17" s="118" t="str">
        <x:f>'Saisie 12 mois'!V9</x:f>
        <x:v>OK</x:v>
      </x:c>
    </x:row>
    <x:row r="18">
      <x:c r="A18" s="115" t="str">
        <x:f>'Saisie 12 mois'!A10</x:f>
        <x:v>Septembre</x:v>
      </x:c>
      <x:c r="B18" s="116" t="n">
        <x:f>'Saisie 12 mois'!M10</x:f>
        <x:v>45200</x:v>
      </x:c>
      <x:c r="C18" s="116" t="n">
        <x:f>'Saisie 12 mois'!N10</x:f>
        <x:v>14464</x:v>
      </x:c>
      <x:c r="D18" s="116" t="n">
        <x:f>'Saisie 12 mois'!H10</x:f>
        <x:v>12656.000000000002</x:v>
      </x:c>
      <x:c r="E18" s="116" t="n">
        <x:f>'Saisie 12 mois'!Q10</x:f>
        <x:v>8130</x:v>
      </x:c>
      <x:c r="F18" s="116" t="n">
        <x:f>'Saisie 12 mois'!R10</x:f>
        <x:v>8130</x:v>
      </x:c>
      <x:c r="G18" s="117" t="n">
        <x:f>'Saisie 12 mois'!S10</x:f>
        <x:v>0.32</x:v>
      </x:c>
      <x:c r="H18" s="118" t="str">
        <x:f>'Saisie 12 mois'!V10</x:f>
        <x:v>OK</x:v>
      </x:c>
    </x:row>
    <x:row r="19">
      <x:c r="A19" s="115" t="str">
        <x:f>'Saisie 12 mois'!A11</x:f>
        <x:v>Octobre</x:v>
      </x:c>
      <x:c r="B19" s="116" t="n">
        <x:f>'Saisie 12 mois'!M11</x:f>
        <x:v>46100</x:v>
      </x:c>
      <x:c r="C19" s="116" t="n">
        <x:f>'Saisie 12 mois'!N11</x:f>
        <x:v>14752</x:v>
      </x:c>
      <x:c r="D19" s="116" t="n">
        <x:f>'Saisie 12 mois'!H11</x:f>
        <x:v>12908.000000000002</x:v>
      </x:c>
      <x:c r="E19" s="116" t="n">
        <x:f>'Saisie 12 mois'!Q11</x:f>
        <x:v>8490</x:v>
      </x:c>
      <x:c r="F19" s="116" t="n">
        <x:f>'Saisie 12 mois'!R11</x:f>
        <x:v>8490</x:v>
      </x:c>
      <x:c r="G19" s="117" t="n">
        <x:f>'Saisie 12 mois'!S11</x:f>
        <x:v>0.32</x:v>
      </x:c>
      <x:c r="H19" s="118" t="str">
        <x:f>'Saisie 12 mois'!V11</x:f>
        <x:v>OK</x:v>
      </x:c>
    </x:row>
    <x:row r="20">
      <x:c r="A20" s="115" t="str">
        <x:f>'Saisie 12 mois'!A12</x:f>
        <x:v>Novembre</x:v>
      </x:c>
      <x:c r="B20" s="116" t="n">
        <x:f>'Saisie 12 mois'!M12</x:f>
        <x:v>47000</x:v>
      </x:c>
      <x:c r="C20" s="116" t="n">
        <x:f>'Saisie 12 mois'!N12</x:f>
        <x:v>15040</x:v>
      </x:c>
      <x:c r="D20" s="116" t="n">
        <x:f>'Saisie 12 mois'!H12</x:f>
        <x:v>13160.000000000002</x:v>
      </x:c>
      <x:c r="E20" s="116" t="n">
        <x:f>'Saisie 12 mois'!Q12</x:f>
        <x:v>8850</x:v>
      </x:c>
      <x:c r="F20" s="116" t="n">
        <x:f>'Saisie 12 mois'!R12</x:f>
        <x:v>8850</x:v>
      </x:c>
      <x:c r="G20" s="117" t="n">
        <x:f>'Saisie 12 mois'!S12</x:f>
        <x:v>0.32</x:v>
      </x:c>
      <x:c r="H20" s="118" t="str">
        <x:f>'Saisie 12 mois'!V12</x:f>
        <x:v>OK</x:v>
      </x:c>
    </x:row>
    <x:row r="21">
      <x:c r="A21" s="119" t="str">
        <x:f>'Saisie 12 mois'!A13</x:f>
        <x:v>Décembre</x:v>
      </x:c>
      <x:c r="B21" s="120" t="n">
        <x:f>'Saisie 12 mois'!M13</x:f>
        <x:v>47900</x:v>
      </x:c>
      <x:c r="C21" s="120" t="n">
        <x:f>'Saisie 12 mois'!N13</x:f>
        <x:v>15328</x:v>
      </x:c>
      <x:c r="D21" s="120" t="n">
        <x:f>'Saisie 12 mois'!H13</x:f>
        <x:v>13412.000000000002</x:v>
      </x:c>
      <x:c r="E21" s="120" t="n">
        <x:f>'Saisie 12 mois'!Q13</x:f>
        <x:v>9210</x:v>
      </x:c>
      <x:c r="F21" s="120" t="n">
        <x:f>'Saisie 12 mois'!R13</x:f>
        <x:v>9210</x:v>
      </x:c>
      <x:c r="G21" s="121" t="n">
        <x:f>'Saisie 12 mois'!S13</x:f>
        <x:v>0.32</x:v>
      </x:c>
      <x:c r="H21" s="122" t="str">
        <x:f>'Saisie 12 mois'!V13</x:f>
        <x:v>OK</x:v>
      </x:c>
    </x:row>
  </x:sheetData>
  <x:mergeCells>
    <x:mergeCell ref="A1:K1"/>
    <x:mergeCell ref="A2:K2"/>
  </x:mergeCells>
  <x:conditionalFormatting sqref="H10:H21">
    <x:cfRule type="expression" dxfId="2" priority="1">
      <x:formula>$H10="À surveiller"</x:formula>
    </x:cfRule>
    <x:cfRule type="expression" dxfId="3" priority="2">
      <x:formula>$H10="OK"</x:formula>
    </x:cfRule>
  </x:conditionalFormatting>
  <x:pageMargins left="0.7" right="0.7" top="0.75" bottom="0.75" header="0.3" footer="0.3"/>
  <x:drawing xmlns:r="http://schemas.openxmlformats.org/officeDocument/2006/relationships" r:id="R0de0c8f266314a0d"/>
</x:worksheet>
</file>

<file path=xl/worksheets/sheet2.xml><?xml version="1.0" encoding="utf-8"?>
<x:worksheet xmlns:x="http://schemas.openxmlformats.org/spreadsheetml/2006/main">
  <x:sheetFormatPr defaultRowHeight="15"/>
  <x:cols>
    <x:col min="1" max="1" width="8.75" hidden="0" customWidth="1"/>
    <x:col min="2" max="2" width="9.880000114440918" hidden="0" customWidth="1"/>
    <x:col min="3" max="3" width="11.630000114440918" hidden="0" customWidth="1"/>
    <x:col min="4" max="4" width="9.5" hidden="0" customWidth="1"/>
    <x:col min="5" max="5" width="9.630000114440918" hidden="0" customWidth="1"/>
    <x:col min="6" max="6" width="15.5" hidden="0" customWidth="1"/>
    <x:col min="7" max="7" width="12.630000114440918" hidden="0" customWidth="1"/>
    <x:col min="8" max="8" width="8.130000114440918" hidden="0" customWidth="1"/>
    <x:col min="9" max="9" width="6.130000114440918" hidden="0" customWidth="1"/>
    <x:col min="10" max="10" width="6.25" hidden="0" customWidth="1"/>
    <x:col min="11" max="11" width="8.380000114440918" hidden="0" customWidth="1"/>
    <x:col min="12" max="12" width="11.75" hidden="0" customWidth="1"/>
    <x:col min="13" max="13" width="7" hidden="0" customWidth="1"/>
    <x:col min="14" max="14" width="11.25" hidden="0" customWidth="1"/>
    <x:col min="15" max="15" width="10" hidden="0" customWidth="1"/>
    <x:col min="16" max="16" width="8.75" hidden="0" customWidth="1"/>
    <x:col min="17" max="17" width="6.130000114440918" hidden="0" customWidth="1"/>
    <x:col min="18" max="18" width="9.75" hidden="0" customWidth="1"/>
    <x:col min="19" max="19" width="9.75" hidden="0" customWidth="1"/>
    <x:col min="20" max="20" width="10.5" hidden="0" customWidth="1"/>
    <x:col min="21" max="21" width="11.630000114440918" hidden="0" customWidth="1"/>
    <x:col min="22" max="22" width="9" hidden="0" customWidth="1"/>
  </x:cols>
  <x:sheetData>
    <x:row r="1">
      <x:c r="A1" s="23" t="str">
        <x:v>Mois</x:v>
      </x:c>
      <x:c r="B1" s="23" t="str">
        <x:v>CA sur place</x:v>
      </x:c>
      <x:c r="C1" s="23" t="str">
        <x:v>CA à emporter</x:v>
      </x:c>
      <x:c r="D1" s="23" t="str">
        <x:v>CA livraison</x:v>
      </x:c>
      <x:c r="E1" s="23" t="str">
        <x:v>CA boissons</x:v>
      </x:c>
      <x:c r="F1" s="23" t="str">
        <x:v>Achats alimentaires</x:v>
      </x:c>
      <x:c r="G1" s="23" t="str">
        <x:v>Achats boissons</x:v>
      </x:c>
      <x:c r="H1" s="23" t="str">
        <x:v>Personnel</x:v>
      </x:c>
      <x:c r="I1" s="23" t="str">
        <x:v>Loyer</x:v>
      </x:c>
      <x:c r="J1" s="23" t="str">
        <x:v>Énergie</x:v>
      </x:c>
      <x:c r="K1" s="23" t="str">
        <x:v>Marketing</x:v>
      </x:c>
      <x:c r="L1" s="23" t="str">
        <x:v>Autres charges</x:v>
      </x:c>
      <x:c r="M1" s="23" t="str">
        <x:v>Total CA</x:v>
      </x:c>
      <x:c r="N1" s="23" t="str">
        <x:v>Coût matières</x:v>
      </x:c>
      <x:c r="O1" s="23" t="str">
        <x:v>Marge brute</x:v>
      </x:c>
      <x:c r="P1" s="23" t="str">
        <x:v>Prime Cost</x:v>
      </x:c>
      <x:c r="Q1" s="23" t="str">
        <x:v>EBITDA</x:v>
      </x:c>
      <x:c r="R1" s="23" t="str">
        <x:v>Résultat net</x:v>
      </x:c>
      <x:c r="S1" s="23" t="str">
        <x:v>Food Cost %</x:v>
      </x:c>
      <x:c r="T1" s="23" t="str">
        <x:v>Prime Cost %</x:v>
      </x:c>
      <x:c r="U1" s="23" t="str">
        <x:v>Marge nette %</x:v>
      </x:c>
      <x:c r="V1" s="23" t="str">
        <x:v>Alerte</x:v>
      </x:c>
    </x:row>
    <x:row r="2">
      <x:c r="A2" s="28" t="str">
        <x:v>Janvier</x:v>
      </x:c>
      <x:c r="B2" s="46" t="n">
        <x:v>20900</x:v>
      </x:c>
      <x:c r="C2" s="46" t="n">
        <x:v>4560</x:v>
      </x:c>
      <x:c r="D2" s="46" t="n">
        <x:v>4940</x:v>
      </x:c>
      <x:c r="E2" s="46" t="n">
        <x:v>7600</x:v>
      </x:c>
      <x:c r="F2" s="46" t="n">
        <x:v>9120</x:v>
      </x:c>
      <x:c r="G2" s="46" t="n">
        <x:v>3040</x:v>
      </x:c>
      <x:c r="H2" s="46" t="n">
        <x:v>10640.000000000002</x:v>
      </x:c>
      <x:c r="I2" s="46" t="n">
        <x:v>4500</x:v>
      </x:c>
      <x:c r="J2" s="46" t="n">
        <x:v>1800</x:v>
      </x:c>
      <x:c r="K2" s="46" t="n">
        <x:v>950</x:v>
      </x:c>
      <x:c r="L2" s="46" t="n">
        <x:v>2700</x:v>
      </x:c>
      <x:c r="M2" s="46" t="n">
        <x:f>SUM(B2:E2)</x:f>
        <x:v>38000</x:v>
      </x:c>
      <x:c r="N2" s="46" t="n">
        <x:f>SUM(F2:G2)</x:f>
        <x:v>12160</x:v>
      </x:c>
      <x:c r="O2" s="46" t="n">
        <x:f>M2-N2</x:f>
        <x:v>25840</x:v>
      </x:c>
      <x:c r="P2" s="46" t="n">
        <x:f>N2+H2</x:f>
        <x:v>22800</x:v>
      </x:c>
      <x:c r="Q2" s="46" t="n">
        <x:f>M2-P2-I2-J2-K2-L2</x:f>
        <x:v>5250</x:v>
      </x:c>
      <x:c r="R2" s="46" t="n">
        <x:f>Q2</x:f>
        <x:v>5250</x:v>
      </x:c>
      <x:c r="S2" s="52" t="n">
        <x:f>IF(M2=0,"",N2/M2)</x:f>
        <x:v>0.32</x:v>
      </x:c>
      <x:c r="T2" s="52" t="n">
        <x:f>IF(M2=0,"",P2/M2)</x:f>
        <x:v>0.6</x:v>
      </x:c>
      <x:c r="U2" s="52" t="n">
        <x:f>IF(M2=0,"",R2/M2)</x:f>
        <x:v>0.13815789473684212</x:v>
      </x:c>
      <x:c r="V2" s="30" t="str">
        <x:f>IF(S2&gt;'Paramètres'!$B$6,"À surveiller",IF(T2&gt;'Paramètres'!$B$7,"À surveiller",IF(U2&lt;'Paramètres'!$B$11,"À surveiller","OK")))</x:f>
        <x:v>OK</x:v>
      </x:c>
    </x:row>
    <x:row r="3">
      <x:c r="A3" s="31" t="str">
        <x:v>Février</x:v>
      </x:c>
      <x:c r="B3" s="47" t="n">
        <x:v>21395</x:v>
      </x:c>
      <x:c r="C3" s="47" t="n">
        <x:v>4668</x:v>
      </x:c>
      <x:c r="D3" s="47" t="n">
        <x:v>5057</x:v>
      </x:c>
      <x:c r="E3" s="47" t="n">
        <x:v>7780</x:v>
      </x:c>
      <x:c r="F3" s="47" t="n">
        <x:v>9336</x:v>
      </x:c>
      <x:c r="G3" s="47" t="n">
        <x:v>3112</x:v>
      </x:c>
      <x:c r="H3" s="47" t="n">
        <x:v>10892.000000000002</x:v>
      </x:c>
      <x:c r="I3" s="47" t="n">
        <x:v>4500</x:v>
      </x:c>
      <x:c r="J3" s="47" t="n">
        <x:v>1800</x:v>
      </x:c>
      <x:c r="K3" s="47" t="n">
        <x:v>950</x:v>
      </x:c>
      <x:c r="L3" s="47" t="n">
        <x:v>2700</x:v>
      </x:c>
      <x:c r="M3" s="47" t="n">
        <x:f>SUM(B3:E3)</x:f>
        <x:v>38900</x:v>
      </x:c>
      <x:c r="N3" s="47" t="n">
        <x:f>SUM(F3:G3)</x:f>
        <x:v>12448</x:v>
      </x:c>
      <x:c r="O3" s="47" t="n">
        <x:f>M3-N3</x:f>
        <x:v>26452</x:v>
      </x:c>
      <x:c r="P3" s="47" t="n">
        <x:f>N3+H3</x:f>
        <x:v>23340</x:v>
      </x:c>
      <x:c r="Q3" s="47" t="n">
        <x:f>M3-P3-I3-J3-K3-L3</x:f>
        <x:v>5610</x:v>
      </x:c>
      <x:c r="R3" s="47" t="n">
        <x:f>Q3</x:f>
        <x:v>5610</x:v>
      </x:c>
      <x:c r="S3" s="53" t="n">
        <x:f>IF(M3=0,"",N3/M3)</x:f>
        <x:v>0.32</x:v>
      </x:c>
      <x:c r="T3" s="53" t="n">
        <x:f>IF(M3=0,"",P3/M3)</x:f>
        <x:v>0.6</x:v>
      </x:c>
      <x:c r="U3" s="53" t="n">
        <x:f>IF(M3=0,"",R3/M3)</x:f>
        <x:v>0.1442159383033419</x:v>
      </x:c>
      <x:c r="V3" s="33" t="str">
        <x:f>IF(S3&gt;'Paramètres'!$B$6,"À surveiller",IF(T3&gt;'Paramètres'!$B$7,"À surveiller",IF(U3&lt;'Paramètres'!$B$11,"À surveiller","OK")))</x:f>
        <x:v>OK</x:v>
      </x:c>
    </x:row>
    <x:row r="4">
      <x:c r="A4" s="31" t="str">
        <x:v>Mars</x:v>
      </x:c>
      <x:c r="B4" s="47" t="n">
        <x:v>21890</x:v>
      </x:c>
      <x:c r="C4" s="47" t="n">
        <x:v>4776</x:v>
      </x:c>
      <x:c r="D4" s="47" t="n">
        <x:v>5174</x:v>
      </x:c>
      <x:c r="E4" s="47" t="n">
        <x:v>7960</x:v>
      </x:c>
      <x:c r="F4" s="47" t="n">
        <x:v>9552</x:v>
      </x:c>
      <x:c r="G4" s="47" t="n">
        <x:v>3184</x:v>
      </x:c>
      <x:c r="H4" s="47" t="n">
        <x:v>11144.000000000002</x:v>
      </x:c>
      <x:c r="I4" s="47" t="n">
        <x:v>4500</x:v>
      </x:c>
      <x:c r="J4" s="47" t="n">
        <x:v>1800</x:v>
      </x:c>
      <x:c r="K4" s="47" t="n">
        <x:v>950</x:v>
      </x:c>
      <x:c r="L4" s="47" t="n">
        <x:v>2700</x:v>
      </x:c>
      <x:c r="M4" s="47" t="n">
        <x:f>SUM(B4:E4)</x:f>
        <x:v>39800</x:v>
      </x:c>
      <x:c r="N4" s="47" t="n">
        <x:f>SUM(F4:G4)</x:f>
        <x:v>12736</x:v>
      </x:c>
      <x:c r="O4" s="47" t="n">
        <x:f>M4-N4</x:f>
        <x:v>27064</x:v>
      </x:c>
      <x:c r="P4" s="47" t="n">
        <x:f>N4+H4</x:f>
        <x:v>23880</x:v>
      </x:c>
      <x:c r="Q4" s="47" t="n">
        <x:f>M4-P4-I4-J4-K4-L4</x:f>
        <x:v>5970</x:v>
      </x:c>
      <x:c r="R4" s="47" t="n">
        <x:f>Q4</x:f>
        <x:v>5970</x:v>
      </x:c>
      <x:c r="S4" s="53" t="n">
        <x:f>IF(M4=0,"",N4/M4)</x:f>
        <x:v>0.32</x:v>
      </x:c>
      <x:c r="T4" s="53" t="n">
        <x:f>IF(M4=0,"",P4/M4)</x:f>
        <x:v>0.6</x:v>
      </x:c>
      <x:c r="U4" s="53" t="n">
        <x:f>IF(M4=0,"",R4/M4)</x:f>
        <x:v>0.15</x:v>
      </x:c>
      <x:c r="V4" s="33" t="str">
        <x:f>IF(S4&gt;'Paramètres'!$B$6,"À surveiller",IF(T4&gt;'Paramètres'!$B$7,"À surveiller",IF(U4&lt;'Paramètres'!$B$11,"À surveiller","OK")))</x:f>
        <x:v>OK</x:v>
      </x:c>
    </x:row>
    <x:row r="5">
      <x:c r="A5" s="31" t="str">
        <x:v>Avril</x:v>
      </x:c>
      <x:c r="B5" s="47" t="n">
        <x:v>22385</x:v>
      </x:c>
      <x:c r="C5" s="47" t="n">
        <x:v>4884</x:v>
      </x:c>
      <x:c r="D5" s="47" t="n">
        <x:v>5291</x:v>
      </x:c>
      <x:c r="E5" s="47" t="n">
        <x:v>8140</x:v>
      </x:c>
      <x:c r="F5" s="47" t="n">
        <x:v>9768</x:v>
      </x:c>
      <x:c r="G5" s="47" t="n">
        <x:v>3256</x:v>
      </x:c>
      <x:c r="H5" s="47" t="n">
        <x:v>11396.000000000002</x:v>
      </x:c>
      <x:c r="I5" s="47" t="n">
        <x:v>4500</x:v>
      </x:c>
      <x:c r="J5" s="47" t="n">
        <x:v>1800</x:v>
      </x:c>
      <x:c r="K5" s="47" t="n">
        <x:v>950</x:v>
      </x:c>
      <x:c r="L5" s="47" t="n">
        <x:v>2700</x:v>
      </x:c>
      <x:c r="M5" s="47" t="n">
        <x:f>SUM(B5:E5)</x:f>
        <x:v>40700</x:v>
      </x:c>
      <x:c r="N5" s="47" t="n">
        <x:f>SUM(F5:G5)</x:f>
        <x:v>13024</x:v>
      </x:c>
      <x:c r="O5" s="47" t="n">
        <x:f>M5-N5</x:f>
        <x:v>27676</x:v>
      </x:c>
      <x:c r="P5" s="47" t="n">
        <x:f>N5+H5</x:f>
        <x:v>24420</x:v>
      </x:c>
      <x:c r="Q5" s="47" t="n">
        <x:f>M5-P5-I5-J5-K5-L5</x:f>
        <x:v>6330</x:v>
      </x:c>
      <x:c r="R5" s="47" t="n">
        <x:f>Q5</x:f>
        <x:v>6330</x:v>
      </x:c>
      <x:c r="S5" s="53" t="n">
        <x:f>IF(M5=0,"",N5/M5)</x:f>
        <x:v>0.32</x:v>
      </x:c>
      <x:c r="T5" s="53" t="n">
        <x:f>IF(M5=0,"",P5/M5)</x:f>
        <x:v>0.6</x:v>
      </x:c>
      <x:c r="U5" s="53" t="n">
        <x:f>IF(M5=0,"",R5/M5)</x:f>
        <x:v>0.15552825552825553</x:v>
      </x:c>
      <x:c r="V5" s="33" t="str">
        <x:f>IF(S5&gt;'Paramètres'!$B$6,"À surveiller",IF(T5&gt;'Paramètres'!$B$7,"À surveiller",IF(U5&lt;'Paramètres'!$B$11,"À surveiller","OK")))</x:f>
        <x:v>OK</x:v>
      </x:c>
    </x:row>
    <x:row r="6">
      <x:c r="A6" s="31" t="str">
        <x:v>Mai</x:v>
      </x:c>
      <x:c r="B6" s="47" t="n">
        <x:v>22880.000000000004</x:v>
      </x:c>
      <x:c r="C6" s="47" t="n">
        <x:v>4992</x:v>
      </x:c>
      <x:c r="D6" s="47" t="n">
        <x:v>5408</x:v>
      </x:c>
      <x:c r="E6" s="47" t="n">
        <x:v>8320</x:v>
      </x:c>
      <x:c r="F6" s="47" t="n">
        <x:v>9984</x:v>
      </x:c>
      <x:c r="G6" s="47" t="n">
        <x:v>3328</x:v>
      </x:c>
      <x:c r="H6" s="47" t="n">
        <x:v>11648.000000000002</x:v>
      </x:c>
      <x:c r="I6" s="47" t="n">
        <x:v>4500</x:v>
      </x:c>
      <x:c r="J6" s="47" t="n">
        <x:v>1800</x:v>
      </x:c>
      <x:c r="K6" s="47" t="n">
        <x:v>950</x:v>
      </x:c>
      <x:c r="L6" s="47" t="n">
        <x:v>2700</x:v>
      </x:c>
      <x:c r="M6" s="47" t="n">
        <x:f>SUM(B6:E6)</x:f>
        <x:v>41600</x:v>
      </x:c>
      <x:c r="N6" s="47" t="n">
        <x:f>SUM(F6:G6)</x:f>
        <x:v>13312</x:v>
      </x:c>
      <x:c r="O6" s="47" t="n">
        <x:f>M6-N6</x:f>
        <x:v>28288</x:v>
      </x:c>
      <x:c r="P6" s="47" t="n">
        <x:f>N6+H6</x:f>
        <x:v>24960</x:v>
      </x:c>
      <x:c r="Q6" s="47" t="n">
        <x:f>M6-P6-I6-J6-K6-L6</x:f>
        <x:v>6690</x:v>
      </x:c>
      <x:c r="R6" s="47" t="n">
        <x:f>Q6</x:f>
        <x:v>6690</x:v>
      </x:c>
      <x:c r="S6" s="53" t="n">
        <x:f>IF(M6=0,"",N6/M6)</x:f>
        <x:v>0.32</x:v>
      </x:c>
      <x:c r="T6" s="53" t="n">
        <x:f>IF(M6=0,"",P6/M6)</x:f>
        <x:v>0.6</x:v>
      </x:c>
      <x:c r="U6" s="53" t="n">
        <x:f>IF(M6=0,"",R6/M6)</x:f>
        <x:v>0.1608173076923077</x:v>
      </x:c>
      <x:c r="V6" s="33" t="str">
        <x:f>IF(S6&gt;'Paramètres'!$B$6,"À surveiller",IF(T6&gt;'Paramètres'!$B$7,"À surveiller",IF(U6&lt;'Paramètres'!$B$11,"À surveiller","OK")))</x:f>
        <x:v>OK</x:v>
      </x:c>
    </x:row>
    <x:row r="7">
      <x:c r="A7" s="31" t="str">
        <x:v>Juin</x:v>
      </x:c>
      <x:c r="B7" s="47" t="n">
        <x:v>23375.000000000004</x:v>
      </x:c>
      <x:c r="C7" s="47" t="n">
        <x:v>5100</x:v>
      </x:c>
      <x:c r="D7" s="47" t="n">
        <x:v>5525</x:v>
      </x:c>
      <x:c r="E7" s="47" t="n">
        <x:v>8500</x:v>
      </x:c>
      <x:c r="F7" s="47" t="n">
        <x:v>10200</x:v>
      </x:c>
      <x:c r="G7" s="47" t="n">
        <x:v>3400</x:v>
      </x:c>
      <x:c r="H7" s="47" t="n">
        <x:v>11900.000000000002</x:v>
      </x:c>
      <x:c r="I7" s="47" t="n">
        <x:v>4500</x:v>
      </x:c>
      <x:c r="J7" s="47" t="n">
        <x:v>1800</x:v>
      </x:c>
      <x:c r="K7" s="47" t="n">
        <x:v>950</x:v>
      </x:c>
      <x:c r="L7" s="47" t="n">
        <x:v>2700</x:v>
      </x:c>
      <x:c r="M7" s="47" t="n">
        <x:f>SUM(B7:E7)</x:f>
        <x:v>42500</x:v>
      </x:c>
      <x:c r="N7" s="47" t="n">
        <x:f>SUM(F7:G7)</x:f>
        <x:v>13600</x:v>
      </x:c>
      <x:c r="O7" s="47" t="n">
        <x:f>M7-N7</x:f>
        <x:v>28900</x:v>
      </x:c>
      <x:c r="P7" s="47" t="n">
        <x:f>N7+H7</x:f>
        <x:v>25500</x:v>
      </x:c>
      <x:c r="Q7" s="47" t="n">
        <x:f>M7-P7-I7-J7-K7-L7</x:f>
        <x:v>7050</x:v>
      </x:c>
      <x:c r="R7" s="47" t="n">
        <x:f>Q7</x:f>
        <x:v>7050</x:v>
      </x:c>
      <x:c r="S7" s="53" t="n">
        <x:f>IF(M7=0,"",N7/M7)</x:f>
        <x:v>0.32</x:v>
      </x:c>
      <x:c r="T7" s="53" t="n">
        <x:f>IF(M7=0,"",P7/M7)</x:f>
        <x:v>0.6</x:v>
      </x:c>
      <x:c r="U7" s="53" t="n">
        <x:f>IF(M7=0,"",R7/M7)</x:f>
        <x:v>0.16588235294117648</x:v>
      </x:c>
      <x:c r="V7" s="33" t="str">
        <x:f>IF(S7&gt;'Paramètres'!$B$6,"À surveiller",IF(T7&gt;'Paramètres'!$B$7,"À surveiller",IF(U7&lt;'Paramètres'!$B$11,"À surveiller","OK")))</x:f>
        <x:v>OK</x:v>
      </x:c>
    </x:row>
    <x:row r="8">
      <x:c r="A8" s="31" t="str">
        <x:v>Juillet</x:v>
      </x:c>
      <x:c r="B8" s="47" t="n">
        <x:v>23870.000000000004</x:v>
      </x:c>
      <x:c r="C8" s="47" t="n">
        <x:v>5208</x:v>
      </x:c>
      <x:c r="D8" s="47" t="n">
        <x:v>5642</x:v>
      </x:c>
      <x:c r="E8" s="47" t="n">
        <x:v>8680</x:v>
      </x:c>
      <x:c r="F8" s="47" t="n">
        <x:v>10416</x:v>
      </x:c>
      <x:c r="G8" s="47" t="n">
        <x:v>3472</x:v>
      </x:c>
      <x:c r="H8" s="47" t="n">
        <x:v>12152.000000000002</x:v>
      </x:c>
      <x:c r="I8" s="47" t="n">
        <x:v>4500</x:v>
      </x:c>
      <x:c r="J8" s="47" t="n">
        <x:v>1800</x:v>
      </x:c>
      <x:c r="K8" s="47" t="n">
        <x:v>950</x:v>
      </x:c>
      <x:c r="L8" s="47" t="n">
        <x:v>2700</x:v>
      </x:c>
      <x:c r="M8" s="47" t="n">
        <x:f>SUM(B8:E8)</x:f>
        <x:v>43400</x:v>
      </x:c>
      <x:c r="N8" s="47" t="n">
        <x:f>SUM(F8:G8)</x:f>
        <x:v>13888</x:v>
      </x:c>
      <x:c r="O8" s="47" t="n">
        <x:f>M8-N8</x:f>
        <x:v>29512</x:v>
      </x:c>
      <x:c r="P8" s="47" t="n">
        <x:f>N8+H8</x:f>
        <x:v>26040</x:v>
      </x:c>
      <x:c r="Q8" s="47" t="n">
        <x:f>M8-P8-I8-J8-K8-L8</x:f>
        <x:v>7410</x:v>
      </x:c>
      <x:c r="R8" s="47" t="n">
        <x:f>Q8</x:f>
        <x:v>7410</x:v>
      </x:c>
      <x:c r="S8" s="53" t="n">
        <x:f>IF(M8=0,"",N8/M8)</x:f>
        <x:v>0.32</x:v>
      </x:c>
      <x:c r="T8" s="53" t="n">
        <x:f>IF(M8=0,"",P8/M8)</x:f>
        <x:v>0.6</x:v>
      </x:c>
      <x:c r="U8" s="53" t="n">
        <x:f>IF(M8=0,"",R8/M8)</x:f>
        <x:v>0.17073732718894008</x:v>
      </x:c>
      <x:c r="V8" s="33" t="str">
        <x:f>IF(S8&gt;'Paramètres'!$B$6,"À surveiller",IF(T8&gt;'Paramètres'!$B$7,"À surveiller",IF(U8&lt;'Paramètres'!$B$11,"À surveiller","OK")))</x:f>
        <x:v>OK</x:v>
      </x:c>
    </x:row>
    <x:row r="9">
      <x:c r="A9" s="31" t="str">
        <x:v>Août</x:v>
      </x:c>
      <x:c r="B9" s="47" t="n">
        <x:v>24365.000000000004</x:v>
      </x:c>
      <x:c r="C9" s="47" t="n">
        <x:v>5316</x:v>
      </x:c>
      <x:c r="D9" s="47" t="n">
        <x:v>5759</x:v>
      </x:c>
      <x:c r="E9" s="47" t="n">
        <x:v>8860</x:v>
      </x:c>
      <x:c r="F9" s="47" t="n">
        <x:v>10632</x:v>
      </x:c>
      <x:c r="G9" s="47" t="n">
        <x:v>3544</x:v>
      </x:c>
      <x:c r="H9" s="47" t="n">
        <x:v>12404.000000000002</x:v>
      </x:c>
      <x:c r="I9" s="47" t="n">
        <x:v>4500</x:v>
      </x:c>
      <x:c r="J9" s="47" t="n">
        <x:v>1800</x:v>
      </x:c>
      <x:c r="K9" s="47" t="n">
        <x:v>950</x:v>
      </x:c>
      <x:c r="L9" s="47" t="n">
        <x:v>2700</x:v>
      </x:c>
      <x:c r="M9" s="47" t="n">
        <x:f>SUM(B9:E9)</x:f>
        <x:v>44300</x:v>
      </x:c>
      <x:c r="N9" s="47" t="n">
        <x:f>SUM(F9:G9)</x:f>
        <x:v>14176</x:v>
      </x:c>
      <x:c r="O9" s="47" t="n">
        <x:f>M9-N9</x:f>
        <x:v>30124</x:v>
      </x:c>
      <x:c r="P9" s="47" t="n">
        <x:f>N9+H9</x:f>
        <x:v>26580</x:v>
      </x:c>
      <x:c r="Q9" s="47" t="n">
        <x:f>M9-P9-I9-J9-K9-L9</x:f>
        <x:v>7770</x:v>
      </x:c>
      <x:c r="R9" s="47" t="n">
        <x:f>Q9</x:f>
        <x:v>7770</x:v>
      </x:c>
      <x:c r="S9" s="53" t="n">
        <x:f>IF(M9=0,"",N9/M9)</x:f>
        <x:v>0.32</x:v>
      </x:c>
      <x:c r="T9" s="53" t="n">
        <x:f>IF(M9=0,"",P9/M9)</x:f>
        <x:v>0.6</x:v>
      </x:c>
      <x:c r="U9" s="53" t="n">
        <x:f>IF(M9=0,"",R9/M9)</x:f>
        <x:v>0.17539503386004515</x:v>
      </x:c>
      <x:c r="V9" s="33" t="str">
        <x:f>IF(S9&gt;'Paramètres'!$B$6,"À surveiller",IF(T9&gt;'Paramètres'!$B$7,"À surveiller",IF(U9&lt;'Paramètres'!$B$11,"À surveiller","OK")))</x:f>
        <x:v>OK</x:v>
      </x:c>
    </x:row>
    <x:row r="10">
      <x:c r="A10" s="31" t="str">
        <x:v>Septembre</x:v>
      </x:c>
      <x:c r="B10" s="47" t="n">
        <x:v>24860.000000000004</x:v>
      </x:c>
      <x:c r="C10" s="47" t="n">
        <x:v>5424</x:v>
      </x:c>
      <x:c r="D10" s="47" t="n">
        <x:v>5876</x:v>
      </x:c>
      <x:c r="E10" s="47" t="n">
        <x:v>9040</x:v>
      </x:c>
      <x:c r="F10" s="47" t="n">
        <x:v>10848</x:v>
      </x:c>
      <x:c r="G10" s="47" t="n">
        <x:v>3616</x:v>
      </x:c>
      <x:c r="H10" s="47" t="n">
        <x:v>12656.000000000002</x:v>
      </x:c>
      <x:c r="I10" s="47" t="n">
        <x:v>4500</x:v>
      </x:c>
      <x:c r="J10" s="47" t="n">
        <x:v>1800</x:v>
      </x:c>
      <x:c r="K10" s="47" t="n">
        <x:v>950</x:v>
      </x:c>
      <x:c r="L10" s="47" t="n">
        <x:v>2700</x:v>
      </x:c>
      <x:c r="M10" s="47" t="n">
        <x:f>SUM(B10:E10)</x:f>
        <x:v>45200</x:v>
      </x:c>
      <x:c r="N10" s="47" t="n">
        <x:f>SUM(F10:G10)</x:f>
        <x:v>14464</x:v>
      </x:c>
      <x:c r="O10" s="47" t="n">
        <x:f>M10-N10</x:f>
        <x:v>30736</x:v>
      </x:c>
      <x:c r="P10" s="47" t="n">
        <x:f>N10+H10</x:f>
        <x:v>27120</x:v>
      </x:c>
      <x:c r="Q10" s="47" t="n">
        <x:f>M10-P10-I10-J10-K10-L10</x:f>
        <x:v>8130</x:v>
      </x:c>
      <x:c r="R10" s="47" t="n">
        <x:f>Q10</x:f>
        <x:v>8130</x:v>
      </x:c>
      <x:c r="S10" s="53" t="n">
        <x:f>IF(M10=0,"",N10/M10)</x:f>
        <x:v>0.32</x:v>
      </x:c>
      <x:c r="T10" s="53" t="n">
        <x:f>IF(M10=0,"",P10/M10)</x:f>
        <x:v>0.6</x:v>
      </x:c>
      <x:c r="U10" s="53" t="n">
        <x:f>IF(M10=0,"",R10/M10)</x:f>
        <x:v>0.17986725663716815</x:v>
      </x:c>
      <x:c r="V10" s="33" t="str">
        <x:f>IF(S10&gt;'Paramètres'!$B$6,"À surveiller",IF(T10&gt;'Paramètres'!$B$7,"À surveiller",IF(U10&lt;'Paramètres'!$B$11,"À surveiller","OK")))</x:f>
        <x:v>OK</x:v>
      </x:c>
    </x:row>
    <x:row r="11">
      <x:c r="A11" s="31" t="str">
        <x:v>Octobre</x:v>
      </x:c>
      <x:c r="B11" s="47" t="n">
        <x:v>25355.000000000004</x:v>
      </x:c>
      <x:c r="C11" s="47" t="n">
        <x:v>5532</x:v>
      </x:c>
      <x:c r="D11" s="47" t="n">
        <x:v>5993</x:v>
      </x:c>
      <x:c r="E11" s="47" t="n">
        <x:v>9220</x:v>
      </x:c>
      <x:c r="F11" s="47" t="n">
        <x:v>11064</x:v>
      </x:c>
      <x:c r="G11" s="47" t="n">
        <x:v>3688</x:v>
      </x:c>
      <x:c r="H11" s="47" t="n">
        <x:v>12908.000000000002</x:v>
      </x:c>
      <x:c r="I11" s="47" t="n">
        <x:v>4500</x:v>
      </x:c>
      <x:c r="J11" s="47" t="n">
        <x:v>1800</x:v>
      </x:c>
      <x:c r="K11" s="47" t="n">
        <x:v>950</x:v>
      </x:c>
      <x:c r="L11" s="47" t="n">
        <x:v>2700</x:v>
      </x:c>
      <x:c r="M11" s="47" t="n">
        <x:f>SUM(B11:E11)</x:f>
        <x:v>46100</x:v>
      </x:c>
      <x:c r="N11" s="47" t="n">
        <x:f>SUM(F11:G11)</x:f>
        <x:v>14752</x:v>
      </x:c>
      <x:c r="O11" s="47" t="n">
        <x:f>M11-N11</x:f>
        <x:v>31348</x:v>
      </x:c>
      <x:c r="P11" s="47" t="n">
        <x:f>N11+H11</x:f>
        <x:v>27660</x:v>
      </x:c>
      <x:c r="Q11" s="47" t="n">
        <x:f>M11-P11-I11-J11-K11-L11</x:f>
        <x:v>8490</x:v>
      </x:c>
      <x:c r="R11" s="47" t="n">
        <x:f>Q11</x:f>
        <x:v>8490</x:v>
      </x:c>
      <x:c r="S11" s="53" t="n">
        <x:f>IF(M11=0,"",N11/M11)</x:f>
        <x:v>0.32</x:v>
      </x:c>
      <x:c r="T11" s="53" t="n">
        <x:f>IF(M11=0,"",P11/M11)</x:f>
        <x:v>0.6</x:v>
      </x:c>
      <x:c r="U11" s="53" t="n">
        <x:f>IF(M11=0,"",R11/M11)</x:f>
        <x:v>0.1841648590021692</x:v>
      </x:c>
      <x:c r="V11" s="33" t="str">
        <x:f>IF(S11&gt;'Paramètres'!$B$6,"À surveiller",IF(T11&gt;'Paramètres'!$B$7,"À surveiller",IF(U11&lt;'Paramètres'!$B$11,"À surveiller","OK")))</x:f>
        <x:v>OK</x:v>
      </x:c>
    </x:row>
    <x:row r="12">
      <x:c r="A12" s="31" t="str">
        <x:v>Novembre</x:v>
      </x:c>
      <x:c r="B12" s="47" t="n">
        <x:v>25850.000000000004</x:v>
      </x:c>
      <x:c r="C12" s="47" t="n">
        <x:v>5640</x:v>
      </x:c>
      <x:c r="D12" s="47" t="n">
        <x:v>6110</x:v>
      </x:c>
      <x:c r="E12" s="47" t="n">
        <x:v>9400</x:v>
      </x:c>
      <x:c r="F12" s="47" t="n">
        <x:v>11280</x:v>
      </x:c>
      <x:c r="G12" s="47" t="n">
        <x:v>3760</x:v>
      </x:c>
      <x:c r="H12" s="47" t="n">
        <x:v>13160.000000000002</x:v>
      </x:c>
      <x:c r="I12" s="47" t="n">
        <x:v>4500</x:v>
      </x:c>
      <x:c r="J12" s="47" t="n">
        <x:v>1800</x:v>
      </x:c>
      <x:c r="K12" s="47" t="n">
        <x:v>950</x:v>
      </x:c>
      <x:c r="L12" s="47" t="n">
        <x:v>2700</x:v>
      </x:c>
      <x:c r="M12" s="47" t="n">
        <x:f>SUM(B12:E12)</x:f>
        <x:v>47000</x:v>
      </x:c>
      <x:c r="N12" s="47" t="n">
        <x:f>SUM(F12:G12)</x:f>
        <x:v>15040</x:v>
      </x:c>
      <x:c r="O12" s="47" t="n">
        <x:f>M12-N12</x:f>
        <x:v>31960</x:v>
      </x:c>
      <x:c r="P12" s="47" t="n">
        <x:f>N12+H12</x:f>
        <x:v>28200</x:v>
      </x:c>
      <x:c r="Q12" s="47" t="n">
        <x:f>M12-P12-I12-J12-K12-L12</x:f>
        <x:v>8850</x:v>
      </x:c>
      <x:c r="R12" s="47" t="n">
        <x:f>Q12</x:f>
        <x:v>8850</x:v>
      </x:c>
      <x:c r="S12" s="53" t="n">
        <x:f>IF(M12=0,"",N12/M12)</x:f>
        <x:v>0.32</x:v>
      </x:c>
      <x:c r="T12" s="53" t="n">
        <x:f>IF(M12=0,"",P12/M12)</x:f>
        <x:v>0.6</x:v>
      </x:c>
      <x:c r="U12" s="53" t="n">
        <x:f>IF(M12=0,"",R12/M12)</x:f>
        <x:v>0.18829787234042553</x:v>
      </x:c>
      <x:c r="V12" s="33" t="str">
        <x:f>IF(S12&gt;'Paramètres'!$B$6,"À surveiller",IF(T12&gt;'Paramètres'!$B$7,"À surveiller",IF(U12&lt;'Paramètres'!$B$11,"À surveiller","OK")))</x:f>
        <x:v>OK</x:v>
      </x:c>
    </x:row>
    <x:row r="13">
      <x:c r="A13" s="34" t="str">
        <x:v>Décembre</x:v>
      </x:c>
      <x:c r="B13" s="48" t="n">
        <x:v>26345.000000000004</x:v>
      </x:c>
      <x:c r="C13" s="48" t="n">
        <x:v>5748</x:v>
      </x:c>
      <x:c r="D13" s="48" t="n">
        <x:v>6227</x:v>
      </x:c>
      <x:c r="E13" s="48" t="n">
        <x:v>9580</x:v>
      </x:c>
      <x:c r="F13" s="48" t="n">
        <x:v>11496</x:v>
      </x:c>
      <x:c r="G13" s="48" t="n">
        <x:v>3832</x:v>
      </x:c>
      <x:c r="H13" s="48" t="n">
        <x:v>13412.000000000002</x:v>
      </x:c>
      <x:c r="I13" s="48" t="n">
        <x:v>4500</x:v>
      </x:c>
      <x:c r="J13" s="48" t="n">
        <x:v>1800</x:v>
      </x:c>
      <x:c r="K13" s="48" t="n">
        <x:v>950</x:v>
      </x:c>
      <x:c r="L13" s="48" t="n">
        <x:v>2700</x:v>
      </x:c>
      <x:c r="M13" s="48" t="n">
        <x:f>SUM(B13:E13)</x:f>
        <x:v>47900</x:v>
      </x:c>
      <x:c r="N13" s="48" t="n">
        <x:f>SUM(F13:G13)</x:f>
        <x:v>15328</x:v>
      </x:c>
      <x:c r="O13" s="48" t="n">
        <x:f>M13-N13</x:f>
        <x:v>32572</x:v>
      </x:c>
      <x:c r="P13" s="48" t="n">
        <x:f>N13+H13</x:f>
        <x:v>28740</x:v>
      </x:c>
      <x:c r="Q13" s="48" t="n">
        <x:f>M13-P13-I13-J13-K13-L13</x:f>
        <x:v>9210</x:v>
      </x:c>
      <x:c r="R13" s="48" t="n">
        <x:f>Q13</x:f>
        <x:v>9210</x:v>
      </x:c>
      <x:c r="S13" s="54" t="n">
        <x:f>IF(M13=0,"",N13/M13)</x:f>
        <x:v>0.32</x:v>
      </x:c>
      <x:c r="T13" s="54" t="n">
        <x:f>IF(M13=0,"",P13/M13)</x:f>
        <x:v>0.6</x:v>
      </x:c>
      <x:c r="U13" s="54" t="n">
        <x:f>IF(M13=0,"",R13/M13)</x:f>
        <x:v>0.19227557411273485</x:v>
      </x:c>
      <x:c r="V13" s="36" t="str">
        <x:f>IF(S13&gt;'Paramètres'!$B$6,"À surveiller",IF(T13&gt;'Paramètres'!$B$7,"À surveiller",IF(U13&lt;'Paramètres'!$B$11,"À surveiller","OK")))</x:f>
        <x:v>OK</x:v>
      </x:c>
    </x:row>
  </x:sheetData>
  <x:conditionalFormatting sqref="V2:V13">
    <x:cfRule type="expression" dxfId="0" priority="1">
      <x:formula>$V2="À surveiller"</x:formula>
    </x:cfRule>
    <x:cfRule type="expression" dxfId="1" priority="2">
      <x:formula>$V2="OK"</x:formula>
    </x:cfRule>
  </x:conditionalFormatting>
  <x:dataValidations count="1">
    <x:dataValidation type="list" sqref="V2:V13">
      <x:formula1>"OK,À surveiller"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8.75" hidden="0" customWidth="1"/>
    <x:col min="2" max="2" width="15.380000114440918" hidden="0" customWidth="1"/>
  </x:cols>
  <x:sheetData>
    <x:row r="1" ht="30" customHeight="1">
      <x:c r="A1" s="5" t="str">
        <x:v>Paramètres du restaurant</x:v>
      </x:c>
      <x:c r="B1" t="str"/>
      <x:c r="C1" t="str"/>
      <x:c r="D1" t="str"/>
    </x:row>
    <x:row r="3">
      <x:c r="A3" s="11" t="str">
        <x:v>Nom du restaurant</x:v>
      </x:c>
      <x:c r="B3" s="14" t="str">
        <x:v>Restaurant Exemple</x:v>
      </x:c>
    </x:row>
    <x:row r="4">
      <x:c r="A4" s="11" t="str">
        <x:v>Devise</x:v>
      </x:c>
      <x:c r="B4" s="14" t="str">
        <x:v>€</x:v>
      </x:c>
    </x:row>
    <x:row r="5">
      <x:c r="A5" s="11" t="str">
        <x:v>Objectif CA mensuel</x:v>
      </x:c>
      <x:c r="B5" s="16" t="n">
        <x:v>45000</x:v>
      </x:c>
    </x:row>
    <x:row r="6">
      <x:c r="A6" s="11" t="str">
        <x:v>Seuil Food Cost cible</x:v>
      </x:c>
      <x:c r="B6" s="18" t="n">
        <x:v>0.32</x:v>
      </x:c>
    </x:row>
    <x:row r="7">
      <x:c r="A7" s="11" t="str">
        <x:v>Seuil Prime Cost cible</x:v>
      </x:c>
      <x:c r="B7" s="18" t="n">
        <x:v>0.65</x:v>
      </x:c>
    </x:row>
    <x:row r="8">
      <x:c r="A8" s="11" t="str">
        <x:v>Loyer mensuel</x:v>
      </x:c>
      <x:c r="B8" s="16" t="n">
        <x:v>4500</x:v>
      </x:c>
    </x:row>
    <x:row r="9">
      <x:c r="A9" s="11" t="str">
        <x:v>Charges fixes diverses</x:v>
      </x:c>
      <x:c r="B9" s="16" t="n">
        <x:v>3200</x:v>
      </x:c>
    </x:row>
    <x:row r="10">
      <x:c r="A10" s="11" t="str">
        <x:v>Taux TVA moyen</x:v>
      </x:c>
      <x:c r="B10" s="18" t="n">
        <x:v>0.1</x:v>
      </x:c>
    </x:row>
    <x:row r="11">
      <x:c r="A11" s="11" t="str">
        <x:v>Objectif marge nette</x:v>
      </x:c>
      <x:c r="B11" s="18" t="n">
        <x:v>0.08</x:v>
      </x:c>
    </x:row>
    <x:row r="12">
      <x:c r="A12" s="11" t="str">
        <x:v>Année</x:v>
      </x:c>
      <x:c r="B12" s="14" t="n">
        <x:v>2026</x:v>
      </x:c>
    </x:row>
  </x:sheetData>
  <x:mergeCells>
    <x:mergeCell ref="A1:D1"/>
  </x:mergeCells>
  <x:pageMargins left="0.7" right="0.7" top="0.75" bottom="0.75" header="0.3" footer="0.3"/>
</x:worksheet>
</file>