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90f6b2284c040d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alculateur IK" sheetId="1" r:id="R06acb91a2ef548f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#,##0.00 €"/>
    <x:numFmt numFmtId="201" formatCode="#,##0"/>
    <x:numFmt numFmtId="202" formatCode="0%"/>
    <x:numFmt numFmtId="203" formatCode="0.00"/>
    <x:numFmt numFmtId="204" formatCode="0"/>
    <x:numFmt numFmtId="205" formatCode="#,##0.00"/>
  </x:numFmts>
  <x:fonts count="7">
    <x:font>
      <x:sz val="11"/>
      <x:name val="Carlito"/>
    </x:font>
    <x:font>
      <x:b/>
      <x:sz val="16"/>
      <x:color rgb="FFFFFFFF"/>
      <x:name val="Carlito"/>
    </x:font>
    <x:font>
      <x:i/>
      <x:sz val="11"/>
      <x:color rgb="FFE0F2FE"/>
      <x:name val="Carlito"/>
    </x:font>
    <x:font>
      <x:b/>
      <x:sz val="11"/>
      <x:color rgb="FFFFFFFF"/>
      <x:name val="Carlito"/>
    </x:font>
    <x:font>
      <x:b/>
      <x:sz val="11"/>
      <x:color rgb="FF0F172A"/>
      <x:name val="Carlito"/>
    </x:font>
    <x:font>
      <x:sz val="11"/>
      <x:color rgb="FF0F172A"/>
      <x:name val="Carlito"/>
    </x:font>
    <x:font>
      <x:i/>
      <x:sz val="11"/>
      <x:color rgb="FF92400E"/>
      <x:name val="Carlito"/>
    </x:font>
  </x:fonts>
  <x:fills count="12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1E293B"/>
      </x:patternFill>
    </x:fill>
    <x:fill>
      <x:patternFill patternType="solid">
        <x:fgColor rgb="FF1D4ED8"/>
      </x:patternFill>
    </x:fill>
    <x:fill>
      <x:patternFill patternType="solid">
        <x:fgColor rgb="FFDBEAFE"/>
      </x:patternFill>
    </x:fill>
    <x:fill>
      <x:patternFill patternType="solid">
        <x:fgColor rgb="FFCCFBF1"/>
      </x:patternFill>
    </x:fill>
    <x:fill>
      <x:patternFill patternType="solid">
        <x:fgColor rgb="FFFEF3C7"/>
      </x:patternFill>
    </x:fill>
    <x:fill>
      <x:patternFill patternType="solid">
        <x:fgColor rgb="FFFFFFFF"/>
      </x:patternFill>
    </x:fill>
    <x:fill>
      <x:patternFill patternType="solid">
        <x:fgColor rgb="FF0F766E"/>
      </x:patternFill>
    </x:fill>
    <x:fill>
      <x:patternFill patternType="solid">
        <x:fgColor rgb="FF1E40AF"/>
      </x:patternFill>
    </x:fill>
    <x:fill>
      <x:patternFill patternType="solid">
        <x:fgColor rgb="FFF8FAFC"/>
      </x:patternFill>
    </x:fill>
  </x:fills>
  <x:borders count="20">
    <x:border/>
    <x:border/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</x:borders>
  <x:cellStyleXfs count="1">
    <x:xf numFmtId="0" fontId="0" fillId="0" borderId="0"/>
  </x:cellStyleXfs>
  <x:cellXfs count="173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0" fillId="7" borderId="1" xfId="0" applyNumberFormat="1" applyFont="1" applyFill="1" applyBorder="1"/>
    <x:xf numFmtId="0" fontId="4" fillId="7" borderId="1" xfId="0" applyNumberFormat="1" applyFont="1" applyFill="1" applyBorder="1"/>
    <x:xf numFmtId="0" fontId="0" fillId="8" borderId="0" xfId="0" applyNumberFormat="1" applyFont="1" applyFill="1" applyBorder="1"/>
    <x:xf numFmtId="0" fontId="4" fillId="8" borderId="0" xfId="0" applyNumberFormat="1" applyFont="1" applyFill="1" applyBorder="1"/>
    <x:xf numFmtId="0" fontId="0" fillId="8" borderId="1" xfId="0" applyNumberFormat="1" applyFont="1" applyFill="1" applyBorder="1"/>
    <x:xf numFmtId="0" fontId="4" fillId="8" borderId="1" xfId="0" applyNumberFormat="1" applyFont="1" applyFill="1" applyBorder="1"/>
    <x:xf numFmtId="0" fontId="0" fillId="9" borderId="0" xfId="0" applyNumberFormat="1" applyFont="1" applyFill="1" applyBorder="1"/>
    <x:xf numFmtId="0" fontId="3" fillId="9" borderId="0" xfId="0" applyNumberFormat="1" applyFont="1" applyFill="1" applyBorder="1"/>
    <x:xf numFmtId="0" fontId="3" fillId="9" borderId="0" xfId="0" applyNumberFormat="1" applyFont="1" applyFill="1" applyBorder="1" applyAlignment="1">
      <x:alignment wrapText="1"/>
    </x:xf>
    <x:xf numFmtId="0" fontId="3" fillId="9" borderId="0" xfId="0" applyNumberFormat="1" applyFont="1" applyFill="1" applyBorder="1" applyAlignment="1">
      <x:alignment horizontal="center" wrapText="1"/>
    </x:xf>
    <x:xf numFmtId="0" fontId="3" fillId="9" borderId="0" xfId="0" applyNumberFormat="1" applyFont="1" applyFill="1" applyBorder="1" applyAlignment="1">
      <x:alignment horizontal="center" vertical="center" wrapText="1"/>
    </x:xf>
    <x:xf numFmtId="0" fontId="0" fillId="9" borderId="1" xfId="0" applyNumberFormat="1" applyFont="1" applyFill="1" applyBorder="1"/>
    <x:xf numFmtId="0" fontId="3" fillId="9" borderId="1" xfId="0" applyNumberFormat="1" applyFont="1" applyFill="1" applyBorder="1"/>
    <x:xf numFmtId="0" fontId="3" fillId="9" borderId="1" xfId="0" applyNumberFormat="1" applyFont="1" applyFill="1" applyBorder="1" applyAlignment="1">
      <x:alignment wrapText="1"/>
    </x:xf>
    <x:xf numFmtId="0" fontId="3" fillId="9" borderId="1" xfId="0" applyNumberFormat="1" applyFont="1" applyFill="1" applyBorder="1" applyAlignment="1">
      <x:alignment horizontal="center" wrapText="1"/>
    </x:xf>
    <x:xf numFmtId="0" fontId="3" fillId="9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 applyAlignment="1">
      <x:alignment vertical="center" wrapText="1"/>
    </x:xf>
    <x:xf numFmtId="201" fontId="0" fillId="0" borderId="1" xfId="0" applyNumberFormat="1" applyFont="1" applyFill="1" applyBorder="1" applyAlignment="1">
      <x:alignment vertical="center" wrapText="1"/>
    </x:xf>
    <x:xf numFmtId="202" fontId="0" fillId="0" borderId="0" xfId="0" applyNumberFormat="1" applyFont="1" applyFill="1" applyBorder="1" applyAlignment="1">
      <x:alignment vertical="center" wrapText="1"/>
    </x:xf>
    <x:xf numFmtId="202" fontId="0" fillId="0" borderId="1" xfId="0" applyNumberFormat="1" applyFont="1" applyFill="1" applyBorder="1" applyAlignment="1">
      <x:alignment vertical="center" wrapText="1"/>
    </x:xf>
    <x:xf numFmtId="0" fontId="0" fillId="10" borderId="0" xfId="0" applyNumberFormat="1" applyFont="1" applyFill="1" applyBorder="1"/>
    <x:xf numFmtId="0" fontId="3" fillId="10" borderId="0" xfId="0" applyNumberFormat="1" applyFont="1" applyFill="1" applyBorder="1"/>
    <x:xf numFmtId="0" fontId="3" fillId="10" borderId="0" xfId="0" applyNumberFormat="1" applyFont="1" applyFill="1" applyBorder="1" applyAlignment="1">
      <x:alignment horizontal="center"/>
    </x:xf>
    <x:xf numFmtId="0" fontId="0" fillId="10" borderId="1" xfId="0" applyNumberFormat="1" applyFont="1" applyFill="1" applyBorder="1"/>
    <x:xf numFmtId="0" fontId="3" fillId="10" borderId="1" xfId="0" applyNumberFormat="1" applyFont="1" applyFill="1" applyBorder="1"/>
    <x:xf numFmtId="0" fontId="3" fillId="10" borderId="1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0" fillId="11" borderId="0" xfId="0" applyNumberFormat="1" applyFont="1" applyFill="1" applyBorder="1"/>
    <x:xf numFmtId="0" fontId="5" fillId="11" borderId="0" xfId="0" applyNumberFormat="1" applyFont="1" applyFill="1" applyBorder="1"/>
    <x:xf numFmtId="0" fontId="5" fillId="11" borderId="0" xfId="0" applyNumberFormat="1" applyFont="1" applyFill="1" applyBorder="1" applyAlignment="1">
      <x:alignment wrapText="1"/>
    </x:xf>
    <x:xf numFmtId="0" fontId="0" fillId="11" borderId="1" xfId="0" applyNumberFormat="1" applyFont="1" applyFill="1" applyBorder="1"/>
    <x:xf numFmtId="0" fontId="5" fillId="11" borderId="1" xfId="0" applyNumberFormat="1" applyFont="1" applyFill="1" applyBorder="1"/>
    <x:xf numFmtId="0" fontId="5" fillId="11" borderId="1" xfId="0" applyNumberFormat="1" applyFont="1" applyFill="1" applyBorder="1" applyAlignment="1">
      <x:alignment wrapText="1"/>
    </x:xf>
    <x:xf numFmtId="0" fontId="1" fillId="2" borderId="2" xfId="0" applyNumberFormat="1" applyFont="1" applyFill="1" applyBorder="1" applyAlignment="1">
      <x:alignment horizontal="center" vertical="center"/>
    </x:xf>
    <x:xf numFmtId="0" fontId="1" fillId="2" borderId="3" xfId="0" applyNumberFormat="1" applyFont="1" applyFill="1" applyBorder="1" applyAlignment="1">
      <x:alignment horizontal="center" vertical="center"/>
    </x:xf>
    <x:xf numFmtId="0" fontId="1" fillId="2" borderId="4" xfId="0" applyNumberFormat="1" applyFont="1" applyFill="1" applyBorder="1" applyAlignment="1">
      <x:alignment horizontal="center" vertical="center"/>
    </x:xf>
    <x:xf numFmtId="0" fontId="2" fillId="3" borderId="5" xfId="0" applyNumberFormat="1" applyFont="1" applyFill="1" applyBorder="1" applyAlignment="1">
      <x:alignment horizontal="center" wrapText="1"/>
    </x:xf>
    <x:xf numFmtId="0" fontId="2" fillId="3" borderId="6" xfId="0" applyNumberFormat="1" applyFont="1" applyFill="1" applyBorder="1" applyAlignment="1">
      <x:alignment horizontal="center" wrapText="1"/>
    </x:xf>
    <x:xf numFmtId="0" fontId="2" fillId="3" borderId="7" xfId="0" applyNumberFormat="1" applyFont="1" applyFill="1" applyBorder="1" applyAlignment="1">
      <x:alignment horizontal="center" wrapText="1"/>
    </x:xf>
    <x:xf numFmtId="0" fontId="0" fillId="0" borderId="5" xfId="0" applyNumberFormat="1" applyFont="1" applyFill="1" applyBorder="1"/>
    <x:xf numFmtId="0" fontId="0" fillId="0" borderId="6" xfId="0" applyNumberFormat="1" applyFont="1" applyFill="1" applyBorder="1"/>
    <x:xf numFmtId="0" fontId="0" fillId="0" borderId="7" xfId="0" applyNumberFormat="1" applyFont="1" applyFill="1" applyBorder="1"/>
    <x:xf numFmtId="0" fontId="3" fillId="4" borderId="5" xfId="0" applyNumberFormat="1" applyFont="1" applyFill="1" applyBorder="1" applyAlignment="1">
      <x:alignment horizontal="center"/>
    </x:xf>
    <x:xf numFmtId="0" fontId="3" fillId="4" borderId="6" xfId="0" applyNumberFormat="1" applyFont="1" applyFill="1" applyBorder="1" applyAlignment="1">
      <x:alignment horizontal="center"/>
    </x:xf>
    <x:xf numFmtId="0" fontId="3" fillId="4" borderId="7" xfId="0" applyNumberFormat="1" applyFont="1" applyFill="1" applyBorder="1" applyAlignment="1">
      <x:alignment horizontal="center"/>
    </x:xf>
    <x:xf numFmtId="0" fontId="4" fillId="5" borderId="5" xfId="0" applyNumberFormat="1" applyFont="1" applyFill="1" applyBorder="1"/>
    <x:xf numFmtId="0" fontId="4" fillId="6" borderId="6" xfId="0" applyNumberFormat="1" applyFont="1" applyFill="1" applyBorder="1"/>
    <x:xf numFmtId="0" fontId="4" fillId="7" borderId="6" xfId="0" applyNumberFormat="1" applyFont="1" applyFill="1" applyBorder="1"/>
    <x:xf numFmtId="0" fontId="4" fillId="8" borderId="6" xfId="0" applyNumberFormat="1" applyFont="1" applyFill="1" applyBorder="1"/>
    <x:xf numFmtId="0" fontId="4" fillId="8" borderId="7" xfId="0" applyNumberFormat="1" applyFont="1" applyFill="1" applyBorder="1"/>
    <x:xf numFmtId="0" fontId="3" fillId="9" borderId="5" xfId="0" applyNumberFormat="1" applyFont="1" applyFill="1" applyBorder="1" applyAlignment="1">
      <x:alignment horizontal="center" vertical="center" wrapText="1"/>
    </x:xf>
    <x:xf numFmtId="0" fontId="3" fillId="9" borderId="6" xfId="0" applyNumberFormat="1" applyFont="1" applyFill="1" applyBorder="1" applyAlignment="1">
      <x:alignment horizontal="center" vertical="center" wrapText="1"/>
    </x:xf>
    <x:xf numFmtId="0" fontId="3" fillId="9" borderId="7" xfId="0" applyNumberFormat="1" applyFont="1" applyFill="1" applyBorder="1" applyAlignment="1">
      <x:alignment horizontal="center" vertical="center" wrapText="1"/>
    </x:xf>
    <x:xf numFmtId="0" fontId="0" fillId="0" borderId="5" xfId="0" applyNumberFormat="1" applyFont="1" applyFill="1" applyBorder="1" applyAlignment="1">
      <x:alignment vertical="center" wrapText="1"/>
    </x:xf>
    <x:xf numFmtId="0" fontId="0" fillId="0" borderId="6" xfId="0" applyNumberFormat="1" applyFont="1" applyFill="1" applyBorder="1" applyAlignment="1">
      <x:alignment vertical="center" wrapText="1"/>
    </x:xf>
    <x:xf numFmtId="201" fontId="0" fillId="0" borderId="6" xfId="0" applyNumberFormat="1" applyFont="1" applyFill="1" applyBorder="1" applyAlignment="1">
      <x:alignment vertical="center" wrapText="1"/>
    </x:xf>
    <x:xf numFmtId="200" fontId="0" fillId="0" borderId="6" xfId="0" applyNumberFormat="1" applyFont="1" applyFill="1" applyBorder="1" applyAlignment="1">
      <x:alignment vertical="center" wrapText="1"/>
    </x:xf>
    <x:xf numFmtId="202" fontId="0" fillId="0" borderId="6" xfId="0" applyNumberFormat="1" applyFont="1" applyFill="1" applyBorder="1" applyAlignment="1">
      <x:alignment vertical="center" wrapText="1"/>
    </x:xf>
    <x:xf numFmtId="200" fontId="0" fillId="0" borderId="7" xfId="0" applyNumberFormat="1" applyFont="1" applyFill="1" applyBorder="1" applyAlignment="1">
      <x:alignment vertical="center" wrapText="1"/>
    </x:xf>
    <x:xf numFmtId="0" fontId="3" fillId="10" borderId="5" xfId="0" applyNumberFormat="1" applyFont="1" applyFill="1" applyBorder="1" applyAlignment="1">
      <x:alignment horizontal="center"/>
    </x:xf>
    <x:xf numFmtId="0" fontId="3" fillId="10" borderId="6" xfId="0" applyNumberFormat="1" applyFont="1" applyFill="1" applyBorder="1" applyAlignment="1">
      <x:alignment horizontal="center"/>
    </x:xf>
    <x:xf numFmtId="0" fontId="3" fillId="10" borderId="7" xfId="0" applyNumberFormat="1" applyFont="1" applyFill="1" applyBorder="1" applyAlignment="1">
      <x:alignment horizontal="center"/>
    </x:xf>
    <x:xf numFmtId="0" fontId="3" fillId="2" borderId="5" xfId="0" applyNumberFormat="1" applyFont="1" applyFill="1" applyBorder="1" applyAlignment="1">
      <x:alignment horizontal="center"/>
    </x:xf>
    <x:xf numFmtId="0" fontId="3" fillId="2" borderId="6" xfId="0" applyNumberFormat="1" applyFont="1" applyFill="1" applyBorder="1" applyAlignment="1">
      <x:alignment horizontal="center"/>
    </x:xf>
    <x:xf numFmtId="0" fontId="3" fillId="2" borderId="7" xfId="0" applyNumberFormat="1" applyFont="1" applyFill="1" applyBorder="1" applyAlignment="1">
      <x:alignment horizontal="center"/>
    </x:xf>
    <x:xf numFmtId="0" fontId="5" fillId="11" borderId="5" xfId="0" applyNumberFormat="1" applyFont="1" applyFill="1" applyBorder="1" applyAlignment="1">
      <x:alignment wrapText="1"/>
    </x:xf>
    <x:xf numFmtId="0" fontId="5" fillId="11" borderId="6" xfId="0" applyNumberFormat="1" applyFont="1" applyFill="1" applyBorder="1" applyAlignment="1">
      <x:alignment wrapText="1"/>
    </x:xf>
    <x:xf numFmtId="0" fontId="5" fillId="11" borderId="7" xfId="0" applyNumberFormat="1" applyFont="1" applyFill="1" applyBorder="1" applyAlignment="1">
      <x:alignment wrapText="1"/>
    </x:xf>
    <x:xf numFmtId="0" fontId="5" fillId="11" borderId="8" xfId="0" applyNumberFormat="1" applyFont="1" applyFill="1" applyBorder="1" applyAlignment="1">
      <x:alignment wrapText="1"/>
    </x:xf>
    <x:xf numFmtId="0" fontId="5" fillId="11" borderId="9" xfId="0" applyNumberFormat="1" applyFont="1" applyFill="1" applyBorder="1" applyAlignment="1">
      <x:alignment wrapText="1"/>
    </x:xf>
    <x:xf numFmtId="0" fontId="5" fillId="11" borderId="10" xfId="0" applyNumberFormat="1" applyFont="1" applyFill="1" applyBorder="1" applyAlignment="1">
      <x:alignment wrapText="1"/>
    </x:xf>
    <x:xf numFmtId="0" fontId="1" fillId="2" borderId="11" xfId="0" applyNumberFormat="1" applyFont="1" applyFill="1" applyBorder="1" applyAlignment="1">
      <x:alignment horizontal="center" vertical="center"/>
    </x:xf>
    <x:xf numFmtId="0" fontId="1" fillId="2" borderId="12" xfId="0" applyNumberFormat="1" applyFont="1" applyFill="1" applyBorder="1" applyAlignment="1">
      <x:alignment horizontal="center" vertical="center"/>
    </x:xf>
    <x:xf numFmtId="0" fontId="1" fillId="2" borderId="13" xfId="0" applyNumberFormat="1" applyFont="1" applyFill="1" applyBorder="1" applyAlignment="1">
      <x:alignment horizontal="center" vertical="center"/>
    </x:xf>
    <x:xf numFmtId="0" fontId="2" fillId="3" borderId="14" xfId="0" applyNumberFormat="1" applyFont="1" applyFill="1" applyBorder="1" applyAlignment="1">
      <x:alignment horizontal="center" wrapText="1"/>
    </x:xf>
    <x:xf numFmtId="0" fontId="2" fillId="3" borderId="15" xfId="0" applyNumberFormat="1" applyFont="1" applyFill="1" applyBorder="1" applyAlignment="1">
      <x:alignment horizontal="center" wrapText="1"/>
    </x:xf>
    <x:xf numFmtId="0" fontId="2" fillId="3" borderId="16" xfId="0" applyNumberFormat="1" applyFont="1" applyFill="1" applyBorder="1" applyAlignment="1">
      <x:alignment horizontal="center" wrapText="1"/>
    </x:xf>
    <x:xf numFmtId="0" fontId="0" fillId="0" borderId="14" xfId="0" applyNumberFormat="1" applyFont="1" applyFill="1" applyBorder="1"/>
    <x:xf numFmtId="0" fontId="0" fillId="0" borderId="15" xfId="0" applyNumberFormat="1" applyFont="1" applyFill="1" applyBorder="1"/>
    <x:xf numFmtId="0" fontId="0" fillId="0" borderId="16" xfId="0" applyNumberFormat="1" applyFont="1" applyFill="1" applyBorder="1"/>
    <x:xf numFmtId="0" fontId="3" fillId="4" borderId="14" xfId="0" applyNumberFormat="1" applyFont="1" applyFill="1" applyBorder="1" applyAlignment="1">
      <x:alignment horizontal="center"/>
    </x:xf>
    <x:xf numFmtId="0" fontId="3" fillId="4" borderId="15" xfId="0" applyNumberFormat="1" applyFont="1" applyFill="1" applyBorder="1" applyAlignment="1">
      <x:alignment horizontal="center"/>
    </x:xf>
    <x:xf numFmtId="0" fontId="3" fillId="4" borderId="16" xfId="0" applyNumberFormat="1" applyFont="1" applyFill="1" applyBorder="1" applyAlignment="1">
      <x:alignment horizontal="center"/>
    </x:xf>
    <x:xf numFmtId="0" fontId="4" fillId="5" borderId="14" xfId="0" applyNumberFormat="1" applyFont="1" applyFill="1" applyBorder="1"/>
    <x:xf numFmtId="0" fontId="4" fillId="6" borderId="15" xfId="0" applyNumberFormat="1" applyFont="1" applyFill="1" applyBorder="1"/>
    <x:xf numFmtId="0" fontId="4" fillId="7" borderId="15" xfId="0" applyNumberFormat="1" applyFont="1" applyFill="1" applyBorder="1"/>
    <x:xf numFmtId="0" fontId="4" fillId="8" borderId="15" xfId="0" applyNumberFormat="1" applyFont="1" applyFill="1" applyBorder="1"/>
    <x:xf numFmtId="0" fontId="4" fillId="8" borderId="16" xfId="0" applyNumberFormat="1" applyFont="1" applyFill="1" applyBorder="1"/>
    <x:xf numFmtId="0" fontId="3" fillId="9" borderId="14" xfId="0" applyNumberFormat="1" applyFont="1" applyFill="1" applyBorder="1" applyAlignment="1">
      <x:alignment horizontal="center" vertical="center" wrapText="1"/>
    </x:xf>
    <x:xf numFmtId="0" fontId="3" fillId="9" borderId="15" xfId="0" applyNumberFormat="1" applyFont="1" applyFill="1" applyBorder="1" applyAlignment="1">
      <x:alignment horizontal="center" vertical="center" wrapText="1"/>
    </x:xf>
    <x:xf numFmtId="0" fontId="3" fillId="9" borderId="16" xfId="0" applyNumberFormat="1" applyFont="1" applyFill="1" applyBorder="1" applyAlignment="1">
      <x:alignment horizontal="center" vertical="center" wrapText="1"/>
    </x:xf>
    <x:xf numFmtId="0" fontId="0" fillId="0" borderId="14" xfId="0" applyNumberFormat="1" applyFont="1" applyFill="1" applyBorder="1" applyAlignment="1">
      <x:alignment vertical="center" wrapText="1"/>
    </x:xf>
    <x:xf numFmtId="0" fontId="0" fillId="0" borderId="15" xfId="0" applyNumberFormat="1" applyFont="1" applyFill="1" applyBorder="1" applyAlignment="1">
      <x:alignment vertical="center" wrapText="1"/>
    </x:xf>
    <x:xf numFmtId="201" fontId="0" fillId="0" borderId="15" xfId="0" applyNumberFormat="1" applyFont="1" applyFill="1" applyBorder="1" applyAlignment="1">
      <x:alignment vertical="center" wrapText="1"/>
    </x:xf>
    <x:xf numFmtId="200" fontId="0" fillId="0" borderId="15" xfId="0" applyNumberFormat="1" applyFont="1" applyFill="1" applyBorder="1" applyAlignment="1">
      <x:alignment vertical="center" wrapText="1"/>
    </x:xf>
    <x:xf numFmtId="202" fontId="0" fillId="0" borderId="15" xfId="0" applyNumberFormat="1" applyFont="1" applyFill="1" applyBorder="1" applyAlignment="1">
      <x:alignment vertical="center" wrapText="1"/>
    </x:xf>
    <x:xf numFmtId="200" fontId="0" fillId="0" borderId="16" xfId="0" applyNumberFormat="1" applyFont="1" applyFill="1" applyBorder="1" applyAlignment="1">
      <x:alignment vertical="center" wrapText="1"/>
    </x:xf>
    <x:xf numFmtId="0" fontId="3" fillId="10" borderId="14" xfId="0" applyNumberFormat="1" applyFont="1" applyFill="1" applyBorder="1" applyAlignment="1">
      <x:alignment horizontal="center"/>
    </x:xf>
    <x:xf numFmtId="0" fontId="3" fillId="10" borderId="15" xfId="0" applyNumberFormat="1" applyFont="1" applyFill="1" applyBorder="1" applyAlignment="1">
      <x:alignment horizontal="center"/>
    </x:xf>
    <x:xf numFmtId="0" fontId="3" fillId="10" borderId="16" xfId="0" applyNumberFormat="1" applyFont="1" applyFill="1" applyBorder="1" applyAlignment="1">
      <x:alignment horizontal="center"/>
    </x:xf>
    <x:xf numFmtId="0" fontId="3" fillId="2" borderId="14" xfId="0" applyNumberFormat="1" applyFont="1" applyFill="1" applyBorder="1" applyAlignment="1">
      <x:alignment horizontal="center"/>
    </x:xf>
    <x:xf numFmtId="0" fontId="3" fillId="2" borderId="15" xfId="0" applyNumberFormat="1" applyFont="1" applyFill="1" applyBorder="1" applyAlignment="1">
      <x:alignment horizontal="center"/>
    </x:xf>
    <x:xf numFmtId="0" fontId="3" fillId="2" borderId="16" xfId="0" applyNumberFormat="1" applyFont="1" applyFill="1" applyBorder="1" applyAlignment="1">
      <x:alignment horizontal="center"/>
    </x:xf>
    <x:xf numFmtId="0" fontId="5" fillId="11" borderId="14" xfId="0" applyNumberFormat="1" applyFont="1" applyFill="1" applyBorder="1" applyAlignment="1">
      <x:alignment wrapText="1"/>
    </x:xf>
    <x:xf numFmtId="0" fontId="5" fillId="11" borderId="15" xfId="0" applyNumberFormat="1" applyFont="1" applyFill="1" applyBorder="1" applyAlignment="1">
      <x:alignment wrapText="1"/>
    </x:xf>
    <x:xf numFmtId="0" fontId="5" fillId="11" borderId="16" xfId="0" applyNumberFormat="1" applyFont="1" applyFill="1" applyBorder="1" applyAlignment="1">
      <x:alignment wrapText="1"/>
    </x:xf>
    <x:xf numFmtId="0" fontId="5" fillId="11" borderId="17" xfId="0" applyNumberFormat="1" applyFont="1" applyFill="1" applyBorder="1" applyAlignment="1">
      <x:alignment wrapText="1"/>
    </x:xf>
    <x:xf numFmtId="0" fontId="5" fillId="11" borderId="18" xfId="0" applyNumberFormat="1" applyFont="1" applyFill="1" applyBorder="1" applyAlignment="1">
      <x:alignment wrapText="1"/>
    </x:xf>
    <x:xf numFmtId="0" fontId="5" fillId="11" borderId="19" xfId="0" applyNumberFormat="1" applyFont="1" applyFill="1" applyBorder="1" applyAlignment="1">
      <x:alignment wrapText="1"/>
    </x:xf>
    <x:xf numFmtId="203" fontId="0" fillId="0" borderId="6" xfId="0" applyNumberFormat="1" applyFont="1" applyFill="1" applyBorder="1"/>
    <x:xf numFmtId="203" fontId="0" fillId="0" borderId="15" xfId="0" applyNumberFormat="1" applyFont="1" applyFill="1" applyBorder="1"/>
    <x:xf numFmtId="201" fontId="4" fillId="8" borderId="6" xfId="0" applyNumberFormat="1" applyFont="1" applyFill="1" applyBorder="1"/>
    <x:xf numFmtId="201" fontId="4" fillId="8" borderId="15" xfId="0" applyNumberFormat="1" applyFont="1" applyFill="1" applyBorder="1"/>
    <x:xf numFmtId="200" fontId="4" fillId="8" borderId="6" xfId="0" applyNumberFormat="1" applyFont="1" applyFill="1" applyBorder="1"/>
    <x:xf numFmtId="200" fontId="4" fillId="8" borderId="15" xfId="0" applyNumberFormat="1" applyFont="1" applyFill="1" applyBorder="1"/>
    <x:xf numFmtId="204" fontId="4" fillId="8" borderId="6" xfId="0" applyNumberFormat="1" applyFont="1" applyFill="1" applyBorder="1"/>
    <x:xf numFmtId="204" fontId="4" fillId="8" borderId="15" xfId="0" applyNumberFormat="1" applyFont="1" applyFill="1" applyBorder="1"/>
    <x:xf numFmtId="200" fontId="4" fillId="8" borderId="7" xfId="0" applyNumberFormat="1" applyFont="1" applyFill="1" applyBorder="1"/>
    <x:xf numFmtId="200" fontId="4" fillId="8" borderId="16" xfId="0" applyNumberFormat="1" applyFont="1" applyFill="1" applyBorder="1"/>
    <x:xf numFmtId="201" fontId="4" fillId="8" borderId="7" xfId="0" applyNumberFormat="1" applyFont="1" applyFill="1" applyBorder="1"/>
    <x:xf numFmtId="201" fontId="4" fillId="8" borderId="16" xfId="0" applyNumberFormat="1" applyFont="1" applyFill="1" applyBorder="1"/>
    <x:xf numFmtId="205" fontId="5" fillId="11" borderId="6" xfId="0" applyNumberFormat="1" applyFont="1" applyFill="1" applyBorder="1" applyAlignment="1">
      <x:alignment wrapText="1"/>
    </x:xf>
    <x:xf numFmtId="205" fontId="5" fillId="11" borderId="9" xfId="0" applyNumberFormat="1" applyFont="1" applyFill="1" applyBorder="1" applyAlignment="1">
      <x:alignment wrapText="1"/>
    </x:xf>
    <x:xf numFmtId="205" fontId="5" fillId="11" borderId="15" xfId="0" applyNumberFormat="1" applyFont="1" applyFill="1" applyBorder="1" applyAlignment="1">
      <x:alignment wrapText="1"/>
    </x:xf>
    <x:xf numFmtId="205" fontId="5" fillId="11" borderId="18" xfId="0" applyNumberFormat="1" applyFont="1" applyFill="1" applyBorder="1" applyAlignment="1">
      <x:alignment wrapText="1"/>
    </x:xf>
    <x:xf numFmtId="204" fontId="5" fillId="11" borderId="10" xfId="0" applyNumberFormat="1" applyFont="1" applyFill="1" applyBorder="1" applyAlignment="1">
      <x:alignment wrapText="1"/>
    </x:xf>
    <x:xf numFmtId="204" fontId="5" fillId="11" borderId="19" xfId="0" applyNumberFormat="1" applyFont="1" applyFill="1" applyBorder="1" applyAlignment="1">
      <x:alignment wrapText="1"/>
    </x:xf>
    <x:xf numFmtId="0" fontId="6" fillId="7" borderId="0" xfId="0" applyNumberFormat="1" applyFont="1" applyFill="1" applyBorder="1"/>
    <x:xf numFmtId="0" fontId="6" fillId="7" borderId="0" xfId="0" applyNumberFormat="1" applyFont="1" applyFill="1" applyBorder="1" applyAlignment="1">
      <x:alignment wrapText="1"/>
    </x:xf>
    <x:xf numFmtId="0" fontId="6" fillId="7" borderId="0" xfId="0" applyNumberFormat="1" applyFont="1" applyFill="1" applyBorder="1" applyAlignment="1">
      <x:alignment horizontal="center" wrapText="1"/>
    </x:xf>
  </x:cellXfs>
  <x:cellStyles count="1">
    <x:cellStyle name="Normal" xfId="0"/>
  </x:cellStyles>
  <x:dxfs count="2"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88a23d27ae74172" /><Relationship Type="http://schemas.openxmlformats.org/officeDocument/2006/relationships/theme" Target="/xl/theme/theme1.xml" Id="R80e422a9d9e34a00" /><Relationship Type="http://schemas.openxmlformats.org/officeDocument/2006/relationships/sharedStrings" Target="/xl/sharedStrings.xml" Id="R57909ff0907e4a0f" /><Relationship Type="http://schemas.openxmlformats.org/officeDocument/2006/relationships/worksheet" Target="/xl/worksheets/sheet1.xml" Id="R06acb91a2ef548fd" /></Relationships>
</file>

<file path=xl/tables/table1.xml><?xml version="1.0" encoding="utf-8"?>
<x:table xmlns:x="http://schemas.openxmlformats.org/spreadsheetml/2006/main" id="1" name="IK_MultiCas" displayName="IK_MultiCas" ref="A10:J22" headerRowCount="1">
  <x:tableColumns count="10">
    <x:tableColumn id="1" name="Cas"/>
    <x:tableColumn id="2" name="Profil"/>
    <x:tableColumn id="3" name="Type véhicule"/>
    <x:tableColumn id="4" name="Puissance fiscale"/>
    <x:tableColumn id="5" name="Km annuels / mission"/>
    <x:tableColumn id="6" name="Formule barème"/>
    <x:tableColumn id="7" name="Majoration"/>
    <x:tableColumn id="8" name="Indemnité estimée"/>
    <x:tableColumn id="9" name="Frais annexes"/>
    <x:tableColumn id="10" name="Total missio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38784ee28d9e4ab0" /></Relationships>
</file>

<file path=xl/worksheets/sheet1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8" hidden="0" customWidth="1"/>
    <x:col min="3" max="3" width="16" hidden="0" customWidth="1"/>
    <x:col min="4" max="4" width="15" hidden="0" customWidth="1"/>
    <x:col min="5" max="5" width="16" hidden="0" customWidth="1"/>
    <x:col min="6" max="6" width="18" hidden="0" customWidth="1"/>
    <x:col min="7" max="7" width="12" hidden="0" customWidth="1"/>
    <x:col min="8" max="8" width="18" hidden="0" customWidth="1"/>
    <x:col min="9" max="9" width="14" hidden="0" customWidth="1"/>
    <x:col min="10" max="10" width="16" hidden="0" customWidth="1"/>
  </x:cols>
  <x:sheetData>
    <x:row r="1" ht="30" customHeight="1">
      <x:c r="A1" s="76" t="str">
        <x:v>CALCULATEUR MULTI-CAS – INDEMNITÉ KILOMÉTRIQUE</x:v>
      </x:c>
      <x:c r="B1" s="77"/>
      <x:c r="C1" s="77"/>
      <x:c r="D1" s="77"/>
      <x:c r="E1" s="77"/>
      <x:c r="F1" s="77"/>
      <x:c r="G1" s="77"/>
      <x:c r="H1" s="77"/>
      <x:c r="I1" s="77"/>
      <x:c r="J1" s="78"/>
    </x:row>
    <x:row r="2" ht="32" customHeight="1">
      <x:c r="A2" s="79" t="str">
        <x:v>Modèle one page pour estimer les remboursements kilométriques : salarié, indépendant, association, chantier, mission client ou flotte PME.</x:v>
      </x:c>
      <x:c r="B2" s="80"/>
      <x:c r="C2" s="80"/>
      <x:c r="D2" s="80"/>
      <x:c r="E2" s="80"/>
      <x:c r="F2" s="80"/>
      <x:c r="G2" s="80"/>
      <x:c r="H2" s="80"/>
      <x:c r="I2" s="80"/>
      <x:c r="J2" s="81"/>
    </x:row>
    <x:row r="3">
      <x:c r="A3" s="82"/>
      <x:c r="B3" s="83"/>
      <x:c r="C3" s="83"/>
      <x:c r="D3" s="83"/>
      <x:c r="E3" s="83"/>
      <x:c r="F3" s="83"/>
      <x:c r="G3" s="83"/>
      <x:c r="H3" s="83"/>
      <x:c r="I3" s="83"/>
      <x:c r="J3" s="84"/>
    </x:row>
    <x:row r="4">
      <x:c r="A4" s="85" t="str">
        <x:v>PARAMÈTRES GÉNÉRAUX</x:v>
      </x:c>
      <x:c r="B4" s="86" t="str"/>
      <x:c r="C4" s="86" t="str"/>
      <x:c r="D4" s="86" t="str"/>
      <x:c r="E4" s="86" t="str"/>
      <x:c r="F4" s="86" t="str">
        <x:v>SYNTHÈSE AUTOMATIQUE</x:v>
      </x:c>
      <x:c r="G4" s="86" t="str"/>
      <x:c r="H4" s="86" t="str"/>
      <x:c r="I4" s="86" t="str"/>
      <x:c r="J4" s="87" t="str"/>
    </x:row>
    <x:row r="5">
      <x:c r="A5" s="88" t="str">
        <x:v>Année du barème</x:v>
      </x:c>
      <x:c r="B5" s="83" t="n">
        <x:v>2026</x:v>
      </x:c>
      <x:c r="C5" s="83" t="str"/>
      <x:c r="D5" s="89" t="str">
        <x:v>Majoration véhicule électrique</x:v>
      </x:c>
      <x:c r="E5" s="152" t="n">
        <x:v>0.2</x:v>
      </x:c>
      <x:c r="F5" s="90" t="str">
        <x:v>Total kilomètres</x:v>
      </x:c>
      <x:c r="G5" s="154" t="n">
        <x:f>SUM(E11:E22)</x:f>
        <x:v>105730</x:v>
      </x:c>
      <x:c r="H5" s="83"/>
      <x:c r="I5" s="90" t="str">
        <x:v>Total remboursé</x:v>
      </x:c>
      <x:c r="J5" s="160" t="n">
        <x:f>SUM(J11:J22)</x:f>
        <x:v>59690.53</x:v>
      </x:c>
    </x:row>
    <x:row r="6">
      <x:c r="A6" s="88" t="str">
        <x:v>Taux perso €/km (option)</x:v>
      </x:c>
      <x:c r="B6" s="83" t="n">
        <x:v>0.55</x:v>
      </x:c>
      <x:c r="C6" s="83" t="str"/>
      <x:c r="D6" s="89" t="str">
        <x:v>Seuil alerte coût mission</x:v>
      </x:c>
      <x:c r="E6" s="152" t="n">
        <x:v>500</x:v>
      </x:c>
      <x:c r="F6" s="90" t="str">
        <x:v>Coût moyen €/km</x:v>
      </x:c>
      <x:c r="G6" s="156" t="n">
        <x:f>IF(G5=0,0,J5/G5)</x:f>
        <x:v>0.5645562281282512</x:v>
      </x:c>
      <x:c r="H6" s="83"/>
      <x:c r="I6" s="90" t="str">
        <x:v>Nombre de cas</x:v>
      </x:c>
      <x:c r="J6" s="162" t="n">
        <x:f>COUNTA(A11:A22)</x:f>
        <x:v>12</x:v>
      </x:c>
    </x:row>
    <x:row r="7">
      <x:c r="A7" s="88" t="str">
        <x:v>Devise</x:v>
      </x:c>
      <x:c r="B7" s="83" t="str">
        <x:v>€</x:v>
      </x:c>
      <x:c r="C7" s="83" t="str"/>
      <x:c r="D7" s="89" t="str">
        <x:v>URL source article</x:v>
      </x:c>
      <x:c r="E7" s="83" t="str">
        <x:v>https://lecoursgratuit.com/tableau-dindemnite-kilometrique-dans-excel/</x:v>
      </x:c>
      <x:c r="F7" s="90" t="str">
        <x:v>Cas &gt; seuil</x:v>
      </x:c>
      <x:c r="G7" s="158" t="n">
        <x:f>COUNTIF(J11:J22,"&gt;"&amp;$E$6)</x:f>
        <x:v>10</x:v>
      </x:c>
      <x:c r="H7" s="83"/>
      <x:c r="I7" s="90" t="str">
        <x:v>Total frais annexes</x:v>
      </x:c>
      <x:c r="J7" s="162" t="n">
        <x:f>SUM(I11:I22)</x:f>
        <x:v>4335</x:v>
      </x:c>
    </x:row>
    <x:row r="8">
      <x:c r="A8" s="82"/>
      <x:c r="B8" s="83"/>
      <x:c r="C8" s="83"/>
      <x:c r="D8" s="83"/>
      <x:c r="E8" s="83"/>
      <x:c r="F8" s="83"/>
      <x:c r="G8" s="83"/>
      <x:c r="H8" s="83"/>
      <x:c r="I8" s="83"/>
      <x:c r="J8" s="84"/>
    </x:row>
    <x:row r="9">
      <x:c r="A9" s="82"/>
      <x:c r="B9" s="83"/>
      <x:c r="C9" s="83"/>
      <x:c r="D9" s="83"/>
      <x:c r="E9" s="83"/>
      <x:c r="F9" s="83"/>
      <x:c r="G9" s="83"/>
      <x:c r="H9" s="83"/>
      <x:c r="I9" s="83"/>
      <x:c r="J9" s="84"/>
    </x:row>
    <x:row r="10">
      <x:c r="A10" s="93" t="str">
        <x:v>Cas</x:v>
      </x:c>
      <x:c r="B10" s="94" t="str">
        <x:v>Profil</x:v>
      </x:c>
      <x:c r="C10" s="94" t="str">
        <x:v>Type véhicule</x:v>
      </x:c>
      <x:c r="D10" s="94" t="str">
        <x:v>Puissance fiscale</x:v>
      </x:c>
      <x:c r="E10" s="94" t="str">
        <x:v>Km annuels / mission</x:v>
      </x:c>
      <x:c r="F10" s="94" t="str">
        <x:v>Formule barème</x:v>
      </x:c>
      <x:c r="G10" s="94" t="str">
        <x:v>Majoration</x:v>
      </x:c>
      <x:c r="H10" s="94" t="str">
        <x:v>Indemnité estimée</x:v>
      </x:c>
      <x:c r="I10" s="94" t="str">
        <x:v>Frais annexes</x:v>
      </x:c>
      <x:c r="J10" s="95" t="str">
        <x:v>Total mission</x:v>
      </x:c>
    </x:row>
    <x:row r="11">
      <x:c r="A11" s="96" t="str">
        <x:v>Mission client</x:v>
      </x:c>
      <x:c r="B11" s="97" t="str">
        <x:v>Salarié</x:v>
      </x:c>
      <x:c r="C11" s="97" t="str">
        <x:v>Thermique</x:v>
      </x:c>
      <x:c r="D11" s="97" t="str">
        <x:v>5 CV</x:v>
      </x:c>
      <x:c r="E11" s="98" t="n">
        <x:v>420</x:v>
      </x:c>
      <x:c r="F11" s="99" t="n">
        <x:f>IF(D11="3 CV",IF(E11&lt;=5000,E11*0.529,IF(E11&lt;=20000,E11*0.316+1065,E11*0.370)),IF(D11="4 CV",IF(E11&lt;=5000,E11*0.606,IF(E11&lt;=20000,E11*0.340+1330,E11*0.407)),IF(D11="5 CV",IF(E11&lt;=5000,E11*0.636,IF(E11&lt;=20000,E11*0.357+1395,E11*0.427)),IF(D11="6 CV",IF(E11&lt;=5000,E11*0.665,IF(E11&lt;=20000,E11*0.374+1457,E11*0.447)),IF(E11&lt;=5000,E11*0.697,IF(E11&lt;=20000,E11*0.394+1515,E11*0.470))))))</x:f>
        <x:v>267.12</x:v>
      </x:c>
      <x:c r="G11" s="100" t="n">
        <x:f>IF(C11="Électrique",$E$5,0)</x:f>
        <x:v>0</x:v>
      </x:c>
      <x:c r="H11" s="99" t="n">
        <x:f>F11*(1+G11)</x:f>
        <x:v>267.12</x:v>
      </x:c>
      <x:c r="I11" s="99" t="n">
        <x:v>18</x:v>
      </x:c>
      <x:c r="J11" s="101" t="n">
        <x:f>H11+I11</x:f>
        <x:v>285.12</x:v>
      </x:c>
    </x:row>
    <x:row r="12">
      <x:c r="A12" s="96" t="str">
        <x:v>Visite chantier</x:v>
      </x:c>
      <x:c r="B12" s="97" t="str">
        <x:v>Conducteur travaux</x:v>
      </x:c>
      <x:c r="C12" s="97" t="str">
        <x:v>Thermique</x:v>
      </x:c>
      <x:c r="D12" s="97" t="str">
        <x:v>6 CV</x:v>
      </x:c>
      <x:c r="E12" s="98" t="n">
        <x:v>950</x:v>
      </x:c>
      <x:c r="F12" s="99" t="n">
        <x:f>IF(D12="3 CV",IF(E12&lt;=5000,E12*0.529,IF(E12&lt;=20000,E12*0.316+1065,E12*0.370)),IF(D12="4 CV",IF(E12&lt;=5000,E12*0.606,IF(E12&lt;=20000,E12*0.340+1330,E12*0.407)),IF(D12="5 CV",IF(E12&lt;=5000,E12*0.636,IF(E12&lt;=20000,E12*0.357+1395,E12*0.427)),IF(D12="6 CV",IF(E12&lt;=5000,E12*0.665,IF(E12&lt;=20000,E12*0.374+1457,E12*0.447)),IF(E12&lt;=5000,E12*0.697,IF(E12&lt;=20000,E12*0.394+1515,E12*0.470))))))</x:f>
        <x:v>631.75</x:v>
      </x:c>
      <x:c r="G12" s="100" t="n">
        <x:f>IF(C12="Électrique",$E$5,0)</x:f>
        <x:v>0</x:v>
      </x:c>
      <x:c r="H12" s="99" t="n">
        <x:f>F12*(1+G12)</x:f>
        <x:v>631.75</x:v>
      </x:c>
      <x:c r="I12" s="99" t="n">
        <x:v>45</x:v>
      </x:c>
      <x:c r="J12" s="101" t="n">
        <x:f>H12+I12</x:f>
        <x:v>676.75</x:v>
      </x:c>
    </x:row>
    <x:row r="13">
      <x:c r="A13" s="96" t="str">
        <x:v>Tournée commerciale</x:v>
      </x:c>
      <x:c r="B13" s="97" t="str">
        <x:v>Commercial</x:v>
      </x:c>
      <x:c r="C13" s="97" t="str">
        <x:v>Thermique</x:v>
      </x:c>
      <x:c r="D13" s="97" t="str">
        <x:v>4 CV</x:v>
      </x:c>
      <x:c r="E13" s="98" t="n">
        <x:v>3500</x:v>
      </x:c>
      <x:c r="F13" s="99" t="n">
        <x:f>IF(D13="3 CV",IF(E13&lt;=5000,E13*0.529,IF(E13&lt;=20000,E13*0.316+1065,E13*0.370)),IF(D13="4 CV",IF(E13&lt;=5000,E13*0.606,IF(E13&lt;=20000,E13*0.340+1330,E13*0.407)),IF(D13="5 CV",IF(E13&lt;=5000,E13*0.636,IF(E13&lt;=20000,E13*0.357+1395,E13*0.427)),IF(D13="6 CV",IF(E13&lt;=5000,E13*0.665,IF(E13&lt;=20000,E13*0.374+1457,E13*0.447)),IF(E13&lt;=5000,E13*0.697,IF(E13&lt;=20000,E13*0.394+1515,E13*0.470))))))</x:f>
        <x:v>2121</x:v>
      </x:c>
      <x:c r="G13" s="100" t="n">
        <x:f>IF(C13="Électrique",$E$5,0)</x:f>
        <x:v>0</x:v>
      </x:c>
      <x:c r="H13" s="99" t="n">
        <x:f>F13*(1+G13)</x:f>
        <x:v>2121</x:v>
      </x:c>
      <x:c r="I13" s="99" t="n">
        <x:v>120</x:v>
      </x:c>
      <x:c r="J13" s="101" t="n">
        <x:f>H13+I13</x:f>
        <x:v>2241</x:v>
      </x:c>
    </x:row>
    <x:row r="14">
      <x:c r="A14" s="96" t="str">
        <x:v>Déclaration annuelle</x:v>
      </x:c>
      <x:c r="B14" s="97" t="str">
        <x:v>Indépendant</x:v>
      </x:c>
      <x:c r="C14" s="97" t="str">
        <x:v>Électrique</x:v>
      </x:c>
      <x:c r="D14" s="97" t="str">
        <x:v>5 CV</x:v>
      </x:c>
      <x:c r="E14" s="98" t="n">
        <x:v>7800</x:v>
      </x:c>
      <x:c r="F14" s="99" t="n">
        <x:f>IF(D14="3 CV",IF(E14&lt;=5000,E14*0.529,IF(E14&lt;=20000,E14*0.316+1065,E14*0.370)),IF(D14="4 CV",IF(E14&lt;=5000,E14*0.606,IF(E14&lt;=20000,E14*0.340+1330,E14*0.407)),IF(D14="5 CV",IF(E14&lt;=5000,E14*0.636,IF(E14&lt;=20000,E14*0.357+1395,E14*0.427)),IF(D14="6 CV",IF(E14&lt;=5000,E14*0.665,IF(E14&lt;=20000,E14*0.374+1457,E14*0.447)),IF(E14&lt;=5000,E14*0.697,IF(E14&lt;=20000,E14*0.394+1515,E14*0.470))))))</x:f>
        <x:v>4179.6</x:v>
      </x:c>
      <x:c r="G14" s="100" t="n">
        <x:f>IF(C14="Électrique",$E$5,0)</x:f>
        <x:v>0.2</x:v>
      </x:c>
      <x:c r="H14" s="99" t="n">
        <x:f>F14*(1+G14)</x:f>
        <x:v>5015.52</x:v>
      </x:c>
      <x:c r="I14" s="99" t="n">
        <x:v>350</x:v>
      </x:c>
      <x:c r="J14" s="101" t="n">
        <x:f>H14+I14</x:f>
        <x:v>5365.52</x:v>
      </x:c>
    </x:row>
    <x:row r="15">
      <x:c r="A15" s="96" t="str">
        <x:v>Association</x:v>
      </x:c>
      <x:c r="B15" s="97" t="str">
        <x:v>Bénévole</x:v>
      </x:c>
      <x:c r="C15" s="97" t="str">
        <x:v>Thermique</x:v>
      </x:c>
      <x:c r="D15" s="97" t="str">
        <x:v>3 CV</x:v>
      </x:c>
      <x:c r="E15" s="98" t="n">
        <x:v>1200</x:v>
      </x:c>
      <x:c r="F15" s="99" t="n">
        <x:f>IF(D15="3 CV",IF(E15&lt;=5000,E15*0.529,IF(E15&lt;=20000,E15*0.316+1065,E15*0.370)),IF(D15="4 CV",IF(E15&lt;=5000,E15*0.606,IF(E15&lt;=20000,E15*0.340+1330,E15*0.407)),IF(D15="5 CV",IF(E15&lt;=5000,E15*0.636,IF(E15&lt;=20000,E15*0.357+1395,E15*0.427)),IF(D15="6 CV",IF(E15&lt;=5000,E15*0.665,IF(E15&lt;=20000,E15*0.374+1457,E15*0.447)),IF(E15&lt;=5000,E15*0.697,IF(E15&lt;=20000,E15*0.394+1515,E15*0.470))))))</x:f>
        <x:v>634.8000000000001</x:v>
      </x:c>
      <x:c r="G15" s="100" t="n">
        <x:f>IF(C15="Électrique",$E$5,0)</x:f>
        <x:v>0</x:v>
      </x:c>
      <x:c r="H15" s="99" t="n">
        <x:f>F15*(1+G15)</x:f>
        <x:v>634.8000000000001</x:v>
      </x:c>
      <x:c r="I15" s="99" t="n">
        <x:v>0</x:v>
      </x:c>
      <x:c r="J15" s="101" t="n">
        <x:f>H15+I15</x:f>
        <x:v>634.8000000000001</x:v>
      </x:c>
    </x:row>
    <x:row r="16">
      <x:c r="A16" s="96" t="str">
        <x:v>Technicien maintenance</x:v>
      </x:c>
      <x:c r="B16" s="97" t="str">
        <x:v>Salarié</x:v>
      </x:c>
      <x:c r="C16" s="97" t="str">
        <x:v>Diesel</x:v>
      </x:c>
      <x:c r="D16" s="97" t="str">
        <x:v>7 CV et +</x:v>
      </x:c>
      <x:c r="E16" s="98" t="n">
        <x:v>15000</x:v>
      </x:c>
      <x:c r="F16" s="99" t="n">
        <x:f>IF(D16="3 CV",IF(E16&lt;=5000,E16*0.529,IF(E16&lt;=20000,E16*0.316+1065,E16*0.370)),IF(D16="4 CV",IF(E16&lt;=5000,E16*0.606,IF(E16&lt;=20000,E16*0.340+1330,E16*0.407)),IF(D16="5 CV",IF(E16&lt;=5000,E16*0.636,IF(E16&lt;=20000,E16*0.357+1395,E16*0.427)),IF(D16="6 CV",IF(E16&lt;=5000,E16*0.665,IF(E16&lt;=20000,E16*0.374+1457,E16*0.447)),IF(E16&lt;=5000,E16*0.697,IF(E16&lt;=20000,E16*0.394+1515,E16*0.470))))))</x:f>
        <x:v>7425</x:v>
      </x:c>
      <x:c r="G16" s="100" t="n">
        <x:f>IF(C16="Électrique",$E$5,0)</x:f>
        <x:v>0</x:v>
      </x:c>
      <x:c r="H16" s="99" t="n">
        <x:f>F16*(1+G16)</x:f>
        <x:v>7425</x:v>
      </x:c>
      <x:c r="I16" s="99" t="n">
        <x:v>600</x:v>
      </x:c>
      <x:c r="J16" s="101" t="n">
        <x:f>H16+I16</x:f>
        <x:v>8025</x:v>
      </x:c>
    </x:row>
    <x:row r="17">
      <x:c r="A17" s="96" t="str">
        <x:v>Formateur</x:v>
      </x:c>
      <x:c r="B17" s="97" t="str">
        <x:v>Indépendant</x:v>
      </x:c>
      <x:c r="C17" s="97" t="str">
        <x:v>Thermique</x:v>
      </x:c>
      <x:c r="D17" s="97" t="str">
        <x:v>4 CV</x:v>
      </x:c>
      <x:c r="E17" s="98" t="n">
        <x:v>5200</x:v>
      </x:c>
      <x:c r="F17" s="99" t="n">
        <x:f>IF(D17="3 CV",IF(E17&lt;=5000,E17*0.529,IF(E17&lt;=20000,E17*0.316+1065,E17*0.370)),IF(D17="4 CV",IF(E17&lt;=5000,E17*0.606,IF(E17&lt;=20000,E17*0.340+1330,E17*0.407)),IF(D17="5 CV",IF(E17&lt;=5000,E17*0.636,IF(E17&lt;=20000,E17*0.357+1395,E17*0.427)),IF(D17="6 CV",IF(E17&lt;=5000,E17*0.665,IF(E17&lt;=20000,E17*0.374+1457,E17*0.447)),IF(E17&lt;=5000,E17*0.697,IF(E17&lt;=20000,E17*0.394+1515,E17*0.470))))))</x:f>
        <x:v>3098</x:v>
      </x:c>
      <x:c r="G17" s="100" t="n">
        <x:f>IF(C17="Électrique",$E$5,0)</x:f>
        <x:v>0</x:v>
      </x:c>
      <x:c r="H17" s="99" t="n">
        <x:f>F17*(1+G17)</x:f>
        <x:v>3098</x:v>
      </x:c>
      <x:c r="I17" s="99" t="n">
        <x:v>260</x:v>
      </x:c>
      <x:c r="J17" s="101" t="n">
        <x:f>H17+I17</x:f>
        <x:v>3358</x:v>
      </x:c>
    </x:row>
    <x:row r="18">
      <x:c r="A18" s="96" t="str">
        <x:v>Agent immobilier</x:v>
      </x:c>
      <x:c r="B18" s="97" t="str">
        <x:v>Indépendant</x:v>
      </x:c>
      <x:c r="C18" s="97" t="str">
        <x:v>Électrique</x:v>
      </x:c>
      <x:c r="D18" s="97" t="str">
        <x:v>6 CV</x:v>
      </x:c>
      <x:c r="E18" s="98" t="n">
        <x:v>11000</x:v>
      </x:c>
      <x:c r="F18" s="99" t="n">
        <x:f>IF(D18="3 CV",IF(E18&lt;=5000,E18*0.529,IF(E18&lt;=20000,E18*0.316+1065,E18*0.370)),IF(D18="4 CV",IF(E18&lt;=5000,E18*0.606,IF(E18&lt;=20000,E18*0.340+1330,E18*0.407)),IF(D18="5 CV",IF(E18&lt;=5000,E18*0.636,IF(E18&lt;=20000,E18*0.357+1395,E18*0.427)),IF(D18="6 CV",IF(E18&lt;=5000,E18*0.665,IF(E18&lt;=20000,E18*0.374+1457,E18*0.447)),IF(E18&lt;=5000,E18*0.697,IF(E18&lt;=20000,E18*0.394+1515,E18*0.470))))))</x:f>
        <x:v>5571</x:v>
      </x:c>
      <x:c r="G18" s="100" t="n">
        <x:f>IF(C18="Électrique",$E$5,0)</x:f>
        <x:v>0.2</x:v>
      </x:c>
      <x:c r="H18" s="99" t="n">
        <x:f>F18*(1+G18)</x:f>
        <x:v>6685.2</x:v>
      </x:c>
      <x:c r="I18" s="99" t="n">
        <x:v>400</x:v>
      </x:c>
      <x:c r="J18" s="101" t="n">
        <x:f>H18+I18</x:f>
        <x:v>7085.2</x:v>
      </x:c>
    </x:row>
    <x:row r="19">
      <x:c r="A19" s="96" t="str">
        <x:v>Flotte PME – véhicule 1</x:v>
      </x:c>
      <x:c r="B19" s="97" t="str">
        <x:v>PME</x:v>
      </x:c>
      <x:c r="C19" s="97" t="str">
        <x:v>Thermique</x:v>
      </x:c>
      <x:c r="D19" s="97" t="str">
        <x:v>5 CV</x:v>
      </x:c>
      <x:c r="E19" s="98" t="n">
        <x:v>18000</x:v>
      </x:c>
      <x:c r="F19" s="99" t="n">
        <x:f>IF(D19="3 CV",IF(E19&lt;=5000,E19*0.529,IF(E19&lt;=20000,E19*0.316+1065,E19*0.370)),IF(D19="4 CV",IF(E19&lt;=5000,E19*0.606,IF(E19&lt;=20000,E19*0.340+1330,E19*0.407)),IF(D19="5 CV",IF(E19&lt;=5000,E19*0.636,IF(E19&lt;=20000,E19*0.357+1395,E19*0.427)),IF(D19="6 CV",IF(E19&lt;=5000,E19*0.665,IF(E19&lt;=20000,E19*0.374+1457,E19*0.447)),IF(E19&lt;=5000,E19*0.697,IF(E19&lt;=20000,E19*0.394+1515,E19*0.470))))))</x:f>
        <x:v>7821</x:v>
      </x:c>
      <x:c r="G19" s="100" t="n">
        <x:f>IF(C19="Électrique",$E$5,0)</x:f>
        <x:v>0</x:v>
      </x:c>
      <x:c r="H19" s="99" t="n">
        <x:f>F19*(1+G19)</x:f>
        <x:v>7821</x:v>
      </x:c>
      <x:c r="I19" s="99" t="n">
        <x:v>900</x:v>
      </x:c>
      <x:c r="J19" s="101" t="n">
        <x:f>H19+I19</x:f>
        <x:v>8721</x:v>
      </x:c>
    </x:row>
    <x:row r="20">
      <x:c r="A20" s="96" t="str">
        <x:v>Flotte PME – véhicule 2</x:v>
      </x:c>
      <x:c r="B20" s="97" t="str">
        <x:v>PME</x:v>
      </x:c>
      <x:c r="C20" s="97" t="str">
        <x:v>Électrique</x:v>
      </x:c>
      <x:c r="D20" s="97" t="str">
        <x:v>7 CV et +</x:v>
      </x:c>
      <x:c r="E20" s="98" t="n">
        <x:v>22000</x:v>
      </x:c>
      <x:c r="F20" s="99" t="n">
        <x:f>IF(D20="3 CV",IF(E20&lt;=5000,E20*0.529,IF(E20&lt;=20000,E20*0.316+1065,E20*0.370)),IF(D20="4 CV",IF(E20&lt;=5000,E20*0.606,IF(E20&lt;=20000,E20*0.340+1330,E20*0.407)),IF(D20="5 CV",IF(E20&lt;=5000,E20*0.636,IF(E20&lt;=20000,E20*0.357+1395,E20*0.427)),IF(D20="6 CV",IF(E20&lt;=5000,E20*0.665,IF(E20&lt;=20000,E20*0.374+1457,E20*0.447)),IF(E20&lt;=5000,E20*0.697,IF(E20&lt;=20000,E20*0.394+1515,E20*0.470))))))</x:f>
        <x:v>10340</x:v>
      </x:c>
      <x:c r="G20" s="100" t="n">
        <x:f>IF(C20="Électrique",$E$5,0)</x:f>
        <x:v>0.2</x:v>
      </x:c>
      <x:c r="H20" s="99" t="n">
        <x:f>F20*(1+G20)</x:f>
        <x:v>12408</x:v>
      </x:c>
      <x:c r="I20" s="99" t="n">
        <x:v>850</x:v>
      </x:c>
      <x:c r="J20" s="101" t="n">
        <x:f>H20+I20</x:f>
        <x:v>13258</x:v>
      </x:c>
    </x:row>
    <x:row r="21">
      <x:c r="A21" s="96" t="str">
        <x:v>Mission courte</x:v>
      </x:c>
      <x:c r="B21" s="97" t="str">
        <x:v>Salarié</x:v>
      </x:c>
      <x:c r="C21" s="97" t="str">
        <x:v>Thermique</x:v>
      </x:c>
      <x:c r="D21" s="97" t="str">
        <x:v>3 CV</x:v>
      </x:c>
      <x:c r="E21" s="98" t="n">
        <x:v>160</x:v>
      </x:c>
      <x:c r="F21" s="99" t="n">
        <x:f>IF(D21="3 CV",IF(E21&lt;=5000,E21*0.529,IF(E21&lt;=20000,E21*0.316+1065,E21*0.370)),IF(D21="4 CV",IF(E21&lt;=5000,E21*0.606,IF(E21&lt;=20000,E21*0.340+1330,E21*0.407)),IF(D21="5 CV",IF(E21&lt;=5000,E21*0.636,IF(E21&lt;=20000,E21*0.357+1395,E21*0.427)),IF(D21="6 CV",IF(E21&lt;=5000,E21*0.665,IF(E21&lt;=20000,E21*0.374+1457,E21*0.447)),IF(E21&lt;=5000,E21*0.697,IF(E21&lt;=20000,E21*0.394+1515,E21*0.470))))))</x:f>
        <x:v>84.64</x:v>
      </x:c>
      <x:c r="G21" s="100" t="n">
        <x:f>IF(C21="Électrique",$E$5,0)</x:f>
        <x:v>0</x:v>
      </x:c>
      <x:c r="H21" s="99" t="n">
        <x:f>F21*(1+G21)</x:f>
        <x:v>84.64</x:v>
      </x:c>
      <x:c r="I21" s="99" t="n">
        <x:v>12</x:v>
      </x:c>
      <x:c r="J21" s="101" t="n">
        <x:f>H21+I21</x:f>
        <x:v>96.64</x:v>
      </x:c>
    </x:row>
    <x:row r="22">
      <x:c r="A22" s="96" t="str">
        <x:v>Projet annuel</x:v>
      </x:c>
      <x:c r="B22" s="97" t="str">
        <x:v>Consultant</x:v>
      </x:c>
      <x:c r="C22" s="97" t="str">
        <x:v>Thermique</x:v>
      </x:c>
      <x:c r="D22" s="97" t="str">
        <x:v>6 CV</x:v>
      </x:c>
      <x:c r="E22" s="98" t="n">
        <x:v>20500</x:v>
      </x:c>
      <x:c r="F22" s="99" t="n">
        <x:f>IF(D22="3 CV",IF(E22&lt;=5000,E22*0.529,IF(E22&lt;=20000,E22*0.316+1065,E22*0.370)),IF(D22="4 CV",IF(E22&lt;=5000,E22*0.606,IF(E22&lt;=20000,E22*0.340+1330,E22*0.407)),IF(D22="5 CV",IF(E22&lt;=5000,E22*0.636,IF(E22&lt;=20000,E22*0.357+1395,E22*0.427)),IF(D22="6 CV",IF(E22&lt;=5000,E22*0.665,IF(E22&lt;=20000,E22*0.374+1457,E22*0.447)),IF(E22&lt;=5000,E22*0.697,IF(E22&lt;=20000,E22*0.394+1515,E22*0.470))))))</x:f>
        <x:v>9163.5</x:v>
      </x:c>
      <x:c r="G22" s="100" t="n">
        <x:f>IF(C22="Électrique",$E$5,0)</x:f>
        <x:v>0</x:v>
      </x:c>
      <x:c r="H22" s="99" t="n">
        <x:f>F22*(1+G22)</x:f>
        <x:v>9163.5</x:v>
      </x:c>
      <x:c r="I22" s="99" t="n">
        <x:v>780</x:v>
      </x:c>
      <x:c r="J22" s="101" t="n">
        <x:f>H22+I22</x:f>
        <x:v>9943.5</x:v>
      </x:c>
    </x:row>
    <x:row r="23">
      <x:c r="A23" s="82"/>
      <x:c r="B23" s="83"/>
      <x:c r="C23" s="83"/>
      <x:c r="D23" s="83"/>
      <x:c r="E23" s="83"/>
      <x:c r="F23" s="83"/>
      <x:c r="G23" s="83"/>
      <x:c r="H23" s="83"/>
      <x:c r="I23" s="83"/>
      <x:c r="J23" s="84"/>
    </x:row>
    <x:row r="24">
      <x:c r="A24" s="102" t="str">
        <x:v>LECTURE RAPIDE</x:v>
      </x:c>
      <x:c r="B24" s="103" t="str"/>
      <x:c r="C24" s="103" t="str"/>
      <x:c r="D24" s="103" t="str"/>
      <x:c r="E24" s="103" t="str"/>
      <x:c r="F24" s="103" t="str"/>
      <x:c r="G24" s="103" t="str"/>
      <x:c r="H24" s="103" t="str"/>
      <x:c r="I24" s="103" t="str"/>
      <x:c r="J24" s="104" t="str"/>
    </x:row>
    <x:row r="25">
      <x:c r="A25" s="105" t="str">
        <x:v>Cas d'usage</x:v>
      </x:c>
      <x:c r="B25" s="106" t="str">
        <x:v>Ce que le fichier calcule</x:v>
      </x:c>
      <x:c r="C25" s="106" t="str">
        <x:v>Décision possible</x:v>
      </x:c>
      <x:c r="D25" s="106" t="str"/>
      <x:c r="E25" s="106" t="str"/>
      <x:c r="F25" s="106" t="str">
        <x:v>KPI</x:v>
      </x:c>
      <x:c r="G25" s="106" t="str">
        <x:v>Valeur</x:v>
      </x:c>
      <x:c r="H25" s="106" t="str"/>
      <x:c r="I25" s="106" t="str">
        <x:v>Alerte</x:v>
      </x:c>
      <x:c r="J25" s="107" t="str">
        <x:v>Lecture</x:v>
      </x:c>
    </x:row>
    <x:row r="26">
      <x:c r="A26" s="108" t="str">
        <x:v>Remboursement salarié</x:v>
      </x:c>
      <x:c r="B26" s="109" t="str">
        <x:v>Km × barème fiscal ou taux personnalisé</x:v>
      </x:c>
      <x:c r="C26" s="109" t="str">
        <x:v>Préparer une note de frais</x:v>
      </x:c>
      <x:c r="D26" s="109" t="str"/>
      <x:c r="E26" s="109" t="str"/>
      <x:c r="F26" s="109" t="str">
        <x:v>Total IK</x:v>
      </x:c>
      <x:c r="G26" s="164" t="n">
        <x:f>J5</x:f>
        <x:v>59690.53</x:v>
      </x:c>
      <x:c r="H26" s="109" t="str"/>
      <x:c r="I26" s="109" t="str">
        <x:v>Budget haut</x:v>
      </x:c>
      <x:c r="J26" s="110" t="str">
        <x:f>IF(J5&gt;$E$6,"À surveiller","Normal")</x:f>
        <x:v>À surveiller</x:v>
      </x:c>
    </x:row>
    <x:row r="27">
      <x:c r="A27" s="111" t="str">
        <x:v>Pilotage PME / flotte</x:v>
      </x:c>
      <x:c r="B27" s="112" t="str">
        <x:v>Budget par collaborateur, client ou véhicule</x:v>
      </x:c>
      <x:c r="C27" s="112" t="str">
        <x:v>Comparer thermique, électrique et frais annexes</x:v>
      </x:c>
      <x:c r="D27" s="112" t="str"/>
      <x:c r="E27" s="112" t="str"/>
      <x:c r="F27" s="112" t="str">
        <x:v>Km total</x:v>
      </x:c>
      <x:c r="G27" s="165" t="n">
        <x:f>G5</x:f>
        <x:v>105730</x:v>
      </x:c>
      <x:c r="H27" s="112" t="str"/>
      <x:c r="I27" s="112" t="str">
        <x:v>Cas au-dessus seuil</x:v>
      </x:c>
      <x:c r="J27" s="168" t="n">
        <x:f>G7</x:f>
        <x:v>10</x:v>
      </x:c>
    </x:row>
    <x:row r="29" ht="28" customHeight="1">
      <x:c r="A29" s="172" t="str">
        <x:v>Note : les coefficients du barème doivent être actualisés selon l’année fiscale utilisée. Source de travail et contexte : https://lecoursgratuit.com/tableau-dindemnite-kilometrique-dans-excel/</x:v>
      </x:c>
    </x:row>
  </x:sheetData>
  <x:mergeCells>
    <x:mergeCell ref="A1:J1"/>
    <x:mergeCell ref="A2:J2"/>
    <x:mergeCell ref="A4:E4"/>
    <x:mergeCell ref="F4:J4"/>
    <x:mergeCell ref="A24:J24"/>
    <x:mergeCell ref="A29:J29"/>
  </x:mergeCells>
  <x:conditionalFormatting sqref="J11:J22">
    <x:cfRule type="dataBar" priority="1">
      <x:dataBar>
        <x:cfvo type="min"/>
        <x:cfvo type="max"/>
        <x:color rgb="FF2563EB"/>
      </x:dataBar>
      <x:extLst>
        <x:ext xmlns:x14="http://schemas.microsoft.com/office/spreadsheetml/2009/9/main" uri="{B025F937-C7B1-47D3-B67F-A62EFF666E3E}">
          <x14:id>{7FFAC2C5-9BCE-7C41-9D25-466100220CD7}</x14:id>
        </x:ext>
      </x:extLst>
    </x:cfRule>
    <x:cfRule type="cellIs" dxfId="0" priority="2" operator="greaterThan">
      <x:formula>500</x:formula>
    </x:cfRule>
  </x:conditionalFormatting>
  <x:conditionalFormatting sqref="C11:C22">
    <x:cfRule type="expression" dxfId="1" priority="3">
      <x:formula>C11="Électrique"</x:formula>
    </x:cfRule>
  </x:conditionalFormatting>
  <x:dataValidations count="3">
    <x:dataValidation type="list" sqref="C11:C22">
      <x:formula1>"Thermique,Électrique,Diesel"</x:formula1>
    </x:dataValidation>
    <x:dataValidation type="list" sqref="D11:D22">
      <x:formula1>"3 CV,4 CV,5 CV,6 CV,7 CV et +"</x:formula1>
    </x:dataValidation>
    <x:dataValidation type="list" sqref="B11:B22">
      <x:formula1>"Salarié,Indépendant,PME,Bénévole,Commercial,Consultant,Conducteur travaux"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38784ee28d9e4ab0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7FFAC2C5-9BCE-7C41-9D25-466100220CD7}">
            <x14:dataBar gradient="1">
              <x14:cfvo type="min"/>
              <x14:cfvo type="max"/>
              <x14:fillColor rgb="FF2563EB"/>
            </x14:dataBar>
          </x14:cfRule>
          <xm:sqref>J11:J22</xm:sqref>
        </x14:conditionalFormatting>
      </x14:conditionalFormattings>
    </x:ext>
  </x:extLst>
</x:worksheet>
</file>