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Financement" sheetId="1" state="visible" r:id="rId1"/>
    <sheet xmlns:r="http://schemas.openxmlformats.org/officeDocument/2006/relationships" name="Tableau de bord" sheetId="2" state="visible" r:id="rId2"/>
    <sheet xmlns:r="http://schemas.openxmlformats.org/officeDocument/2006/relationships" name="Mode emploi" sheetId="3" state="visible" r:id="rId3"/>
  </sheets>
  <definedNames>
    <definedName name="_xlnm._FilterDatabase" localSheetId="0" hidden="1">'Suivi Financement'!$A$4:$S$28</definedName>
  </definedNames>
  <calcPr calcId="124519" fullCalcOnLoad="1" forceFullCalc="1"/>
</workbook>
</file>

<file path=xl/styles.xml><?xml version="1.0" encoding="utf-8"?>
<styleSheet xmlns="http://schemas.openxmlformats.org/spreadsheetml/2006/main">
  <numFmts count="3">
    <numFmt numFmtId="164" formatCode="#,##0 €;[Red](#,##0 €);-"/>
    <numFmt numFmtId="165" formatCode="0.0%"/>
    <numFmt numFmtId="166" formatCode="dd/mm/yyyy"/>
  </numFmts>
  <fonts count="7">
    <font>
      <name val="Calibri"/>
      <family val="2"/>
      <color theme="1"/>
      <sz val="11"/>
      <scheme val="minor"/>
    </font>
    <font>
      <b val="1"/>
      <color rgb="00FFFFFF"/>
      <sz val="18"/>
    </font>
    <font>
      <i val="1"/>
      <color rgb="00075985"/>
    </font>
    <font>
      <b val="1"/>
      <color rgb="00FFFFFF"/>
    </font>
    <font>
      <b val="1"/>
      <color rgb="00075985"/>
    </font>
    <font>
      <b val="1"/>
      <color rgb="000F172A"/>
      <sz val="16"/>
    </font>
    <font>
      <b val="1"/>
    </font>
  </fonts>
  <fills count="8">
    <fill>
      <patternFill/>
    </fill>
    <fill>
      <patternFill patternType="gray125"/>
    </fill>
    <fill>
      <patternFill patternType="solid">
        <fgColor rgb="001E3A8A"/>
      </patternFill>
    </fill>
    <fill>
      <patternFill patternType="solid">
        <fgColor rgb="00E0F2FE"/>
      </patternFill>
    </fill>
    <fill>
      <patternFill patternType="solid">
        <fgColor rgb="000F3F70"/>
      </patternFill>
    </fill>
    <fill>
      <patternFill patternType="solid">
        <fgColor rgb="00F8FAFC"/>
      </patternFill>
    </fill>
    <fill>
      <patternFill patternType="solid">
        <fgColor rgb="00FFFFFF"/>
      </patternFill>
    </fill>
    <fill>
      <patternFill patternType="solid">
        <fgColor rgb="00DBEAFE"/>
      </patternFill>
    </fill>
  </fills>
  <borders count="12">
    <border>
      <left/>
      <right/>
      <top/>
      <bottom/>
      <diagonal/>
    </border>
    <border>
      <bottom style="medium">
        <color rgb="000F172A"/>
      </bottom>
    </border>
    <border>
      <bottom style="thin">
        <color rgb="00CBD5E1"/>
      </bottom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  <border>
      <left style="thin">
        <color rgb="00CBD5E1"/>
      </left>
      <right/>
      <top/>
      <bottom/>
      <diagonal/>
    </border>
    <border>
      <left/>
      <right style="thin">
        <color rgb="00CBD5E1"/>
      </right>
      <top/>
      <bottom/>
      <diagonal/>
    </border>
    <border>
      <left style="thin">
        <color rgb="00CBD5E1"/>
      </left>
      <right/>
      <top/>
      <bottom style="thin">
        <color rgb="00CBD5E1"/>
      </bottom>
      <diagonal/>
    </border>
    <border>
      <left/>
      <right style="thin">
        <color rgb="00CBD5E1"/>
      </right>
      <top/>
      <bottom style="thin">
        <color rgb="00CBD5E1"/>
      </bottom>
      <diagonal/>
    </border>
    <border>
      <left/>
      <right/>
      <top style="thin">
        <color rgb="00CBD5E1"/>
      </top>
      <bottom style="thin">
        <color rgb="00CBD5E1"/>
      </bottom>
      <diagonal/>
    </border>
  </borders>
  <cellStyleXfs count="1">
    <xf numFmtId="0" fontId="0" fillId="0" borderId="0"/>
  </cellStyleXfs>
  <cellXfs count="3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1" applyAlignment="1" pivotButton="0" quotePrefix="0" xfId="0">
      <alignment horizontal="center" vertical="center" wrapText="1"/>
    </xf>
    <xf numFmtId="0" fontId="0" fillId="0" borderId="2" applyAlignment="1" pivotButton="0" quotePrefix="0" xfId="0">
      <alignment vertical="center" wrapText="1"/>
    </xf>
    <xf numFmtId="164" fontId="0" fillId="0" borderId="2" applyAlignment="1" pivotButton="0" quotePrefix="0" xfId="0">
      <alignment vertical="center" wrapText="1"/>
    </xf>
    <xf numFmtId="165" fontId="0" fillId="0" borderId="2" applyAlignment="1" pivotButton="0" quotePrefix="0" xfId="0">
      <alignment vertical="center" wrapText="1"/>
    </xf>
    <xf numFmtId="166" fontId="0" fillId="0" borderId="2" applyAlignment="1" pivotButton="0" quotePrefix="0" xfId="0">
      <alignment vertical="center" wrapText="1"/>
    </xf>
    <xf numFmtId="1" fontId="0" fillId="0" borderId="2" applyAlignment="1" pivotButton="0" quotePrefix="0" xfId="0">
      <alignment vertical="center" wrapText="1"/>
    </xf>
    <xf numFmtId="0" fontId="0" fillId="5" borderId="2" applyAlignment="1" pivotButton="0" quotePrefix="0" xfId="0">
      <alignment vertical="center" wrapText="1"/>
    </xf>
    <xf numFmtId="164" fontId="0" fillId="5" borderId="2" applyAlignment="1" pivotButton="0" quotePrefix="0" xfId="0">
      <alignment vertical="center" wrapText="1"/>
    </xf>
    <xf numFmtId="165" fontId="0" fillId="5" borderId="2" applyAlignment="1" pivotButton="0" quotePrefix="0" xfId="0">
      <alignment vertical="center" wrapText="1"/>
    </xf>
    <xf numFmtId="166" fontId="0" fillId="5" borderId="2" applyAlignment="1" pivotButton="0" quotePrefix="0" xfId="0">
      <alignment vertical="center" wrapText="1"/>
    </xf>
    <xf numFmtId="1" fontId="0" fillId="5" borderId="2" applyAlignment="1" pivotButton="0" quotePrefix="0" xfId="0">
      <alignment vertical="center" wrapText="1"/>
    </xf>
    <xf numFmtId="0" fontId="1" fillId="2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4" fillId="3" borderId="3" applyAlignment="1" pivotButton="0" quotePrefix="0" xfId="0">
      <alignment vertical="center" wrapText="1"/>
    </xf>
    <xf numFmtId="0" fontId="0" fillId="0" borderId="3" applyAlignment="1" pivotButton="0" quotePrefix="0" xfId="0">
      <alignment vertical="center" wrapText="1"/>
    </xf>
    <xf numFmtId="0" fontId="5" fillId="6" borderId="3" applyAlignment="1" pivotButton="0" quotePrefix="0" xfId="0">
      <alignment vertical="center" wrapText="1"/>
    </xf>
    <xf numFmtId="164" fontId="5" fillId="6" borderId="3" applyAlignment="1" pivotButton="0" quotePrefix="0" xfId="0">
      <alignment vertical="center" wrapText="1"/>
    </xf>
    <xf numFmtId="165" fontId="5" fillId="6" borderId="3" applyAlignment="1" pivotButton="0" quotePrefix="0" xfId="0">
      <alignment vertical="center" wrapText="1"/>
    </xf>
    <xf numFmtId="1" fontId="5" fillId="6" borderId="3" applyAlignment="1" pivotButton="0" quotePrefix="0" xfId="0">
      <alignment vertical="center" wrapText="1"/>
    </xf>
    <xf numFmtId="0" fontId="3" fillId="4" borderId="0" applyAlignment="1" pivotButton="0" quotePrefix="0" xfId="0">
      <alignment vertical="center" wrapText="1"/>
    </xf>
    <xf numFmtId="0" fontId="6" fillId="7" borderId="2" applyAlignment="1" pivotButton="0" quotePrefix="0" xfId="0">
      <alignment vertical="center" wrapText="1"/>
    </xf>
    <xf numFmtId="0" fontId="1" fillId="2" borderId="0" applyAlignment="1" pivotButton="0" quotePrefix="0" xfId="0">
      <alignment horizontal="center"/>
    </xf>
    <xf numFmtId="0" fontId="0" fillId="6" borderId="3" applyAlignment="1" pivotButton="0" quotePrefix="0" xfId="0">
      <alignment vertical="center" wrapText="1"/>
    </xf>
    <xf numFmtId="0" fontId="0" fillId="0" borderId="6" pivotButton="0" quotePrefix="0" xfId="0"/>
    <xf numFmtId="0" fontId="0" fillId="0" borderId="5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</cellXfs>
  <cellStyles count="1">
    <cellStyle name="Normal" xfId="0" builtinId="0" hidden="0"/>
  </cellStyles>
  <dxfs count="12">
    <dxf>
      <fill>
        <patternFill patternType="solid">
          <fgColor rgb="00C6F6D5"/>
        </patternFill>
      </fill>
    </dxf>
    <dxf>
      <fill>
        <patternFill patternType="solid">
          <fgColor rgb="00DBEAFE"/>
        </patternFill>
      </fill>
    </dxf>
    <dxf>
      <fill>
        <patternFill patternType="solid">
          <fgColor rgb="00FEF3C7"/>
        </patternFill>
      </fill>
    </dxf>
    <dxf>
      <fill>
        <patternFill patternType="solid">
          <fgColor rgb="00FDE68A"/>
        </patternFill>
      </fill>
    </dxf>
    <dxf>
      <fill>
        <patternFill patternType="solid">
          <fgColor rgb="00FECACA"/>
        </patternFill>
      </fill>
    </dxf>
    <dxf>
      <fill>
        <patternFill patternType="solid">
          <fgColor rgb="00EDE9FE"/>
        </patternFill>
      </fill>
    </dxf>
    <dxf>
      <fill>
        <patternFill patternType="solid">
          <fgColor rgb="00BFDBFE"/>
        </patternFill>
      </fill>
    </dxf>
    <dxf>
      <fill>
        <patternFill patternType="solid">
          <fgColor rgb="00D9F99D"/>
        </patternFill>
      </fill>
    </dxf>
    <dxf>
      <fill>
        <patternFill patternType="solid">
          <fgColor rgb="00FCA5A5"/>
        </patternFill>
      </fill>
    </dxf>
    <dxf>
      <fill>
        <patternFill patternType="solid">
          <fgColor rgb="00FED7AA"/>
        </patternFill>
      </fill>
    </dxf>
    <dxf>
      <fill>
        <patternFill patternType="solid">
          <fgColor rgb="00BBF7D0"/>
        </patternFill>
      </fill>
    </dxf>
    <dxf>
      <fill>
        <patternFill patternType="solid">
          <fgColor rgb="00FEE2E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Nombre de dossiers par statut</a:t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'Tableau de bord'!B14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 de bord'!$A$15:$A$20</f>
            </numRef>
          </cat>
          <val>
            <numRef>
              <f>'Tableau de bord'!$B$15:$B$20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Montant validé par statut</a:t>
            </a:r>
          </a:p>
        </rich>
      </tx>
    </title>
    <plotArea>
      <pieChart>
        <varyColors val="1"/>
        <ser>
          <idx val="0"/>
          <order val="0"/>
          <tx>
            <strRef>
              <f>'Tableau de bord'!C14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 de bord'!$A$15:$A$20</f>
            </numRef>
          </cat>
          <val>
            <numRef>
              <f>'Tableau de bord'!$C$15:$C$20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22</row>
      <rowOff>0</rowOff>
    </from>
    <ext cx="432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4</col>
      <colOff>0</colOff>
      <row>22</row>
      <rowOff>0</rowOff>
    </from>
    <ext cx="360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SuiviDossiersFinancement" displayName="SuiviDossiersFinancement" ref="A4:S28" headerRowCount="1">
  <autoFilter ref="A4:S28"/>
  <tableColumns count="19">
    <tableColumn id="1" name="N° Dossier"/>
    <tableColumn id="2" name="Projet / Client"/>
    <tableColumn id="3" name="Organisme financeur"/>
    <tableColumn id="4" name="Type de financement"/>
    <tableColumn id="5" name="Montant demandé (€)"/>
    <tableColumn id="6" name="Montant validé (€)"/>
    <tableColumn id="7" name="Reste à financer (€)"/>
    <tableColumn id="8" name="Taux obtenu"/>
    <tableColumn id="9" name="Statut"/>
    <tableColumn id="10" name="Date dépôt"/>
    <tableColumn id="11" name="Date relance"/>
    <tableColumn id="12" name="Jours depuis dépôt"/>
    <tableColumn id="13" name="Échéance décision"/>
    <tableColumn id="14" name="Responsable"/>
    <tableColumn id="15" name="Pièces manquantes"/>
    <tableColumn id="16" name="Priorité"/>
    <tableColumn id="17" name="Risque"/>
    <tableColumn id="18" name="Prochaine action"/>
    <tableColumn id="19" name="Commentaires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28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4" customWidth="1" min="1" max="1"/>
    <col width="28" customWidth="1" min="2" max="2"/>
    <col width="28" customWidth="1" min="3" max="3"/>
    <col width="24" customWidth="1" min="4" max="4"/>
    <col width="18" customWidth="1" min="5" max="5"/>
    <col width="18" customWidth="1" min="6" max="6"/>
    <col width="18" customWidth="1" min="7" max="7"/>
    <col width="13" customWidth="1" min="8" max="8"/>
    <col width="16" customWidth="1" min="9" max="9"/>
    <col width="14" customWidth="1" min="10" max="10"/>
    <col width="14" customWidth="1" min="11" max="11"/>
    <col width="16" customWidth="1" min="12" max="12"/>
    <col width="16" customWidth="1" min="13" max="13"/>
    <col width="18" customWidth="1" min="14" max="14"/>
    <col width="28" customWidth="1" min="15" max="15"/>
    <col width="13" customWidth="1" min="16" max="16"/>
    <col width="13" customWidth="1" min="17" max="17"/>
    <col width="24" customWidth="1" min="18" max="18"/>
    <col width="34" customWidth="1" min="19" max="19"/>
  </cols>
  <sheetData>
    <row r="1" ht="28" customHeight="1">
      <c r="A1" s="1" t="inlineStr">
        <is>
          <t>TABLEAU DE SUIVI DES DOSSIERS DE FINANCEMENT</t>
        </is>
      </c>
    </row>
    <row r="2" ht="10" customHeight="1"/>
    <row r="3">
      <c r="A3" s="2" t="inlineStr">
        <is>
          <t>Modèle enrichi : suivi bancaire, subventions, crédits, relances, priorités, risques et indicateurs de validation.</t>
        </is>
      </c>
    </row>
    <row r="4">
      <c r="A4" s="3" t="inlineStr">
        <is>
          <t>N° Dossier</t>
        </is>
      </c>
      <c r="B4" s="3" t="inlineStr">
        <is>
          <t>Projet / Client</t>
        </is>
      </c>
      <c r="C4" s="3" t="inlineStr">
        <is>
          <t>Organisme financeur</t>
        </is>
      </c>
      <c r="D4" s="3" t="inlineStr">
        <is>
          <t>Type de financement</t>
        </is>
      </c>
      <c r="E4" s="3" t="inlineStr">
        <is>
          <t>Montant demandé (€)</t>
        </is>
      </c>
      <c r="F4" s="3" t="inlineStr">
        <is>
          <t>Montant validé (€)</t>
        </is>
      </c>
      <c r="G4" s="3" t="inlineStr">
        <is>
          <t>Reste à financer (€)</t>
        </is>
      </c>
      <c r="H4" s="3" t="inlineStr">
        <is>
          <t>Taux obtenu</t>
        </is>
      </c>
      <c r="I4" s="3" t="inlineStr">
        <is>
          <t>Statut</t>
        </is>
      </c>
      <c r="J4" s="3" t="inlineStr">
        <is>
          <t>Date dépôt</t>
        </is>
      </c>
      <c r="K4" s="3" t="inlineStr">
        <is>
          <t>Date relance</t>
        </is>
      </c>
      <c r="L4" s="3" t="inlineStr">
        <is>
          <t>Délai décision (jours)</t>
        </is>
      </c>
      <c r="M4" s="3" t="inlineStr">
        <is>
          <t>Échéance décision</t>
        </is>
      </c>
      <c r="N4" s="3" t="inlineStr">
        <is>
          <t>Responsable</t>
        </is>
      </c>
      <c r="O4" s="3" t="inlineStr">
        <is>
          <t>Pièces manquantes</t>
        </is>
      </c>
      <c r="P4" s="3" t="inlineStr">
        <is>
          <t>Priorité</t>
        </is>
      </c>
      <c r="Q4" s="3" t="inlineStr">
        <is>
          <t>Risque</t>
        </is>
      </c>
      <c r="R4" s="3" t="inlineStr">
        <is>
          <t>Prochaine action</t>
        </is>
      </c>
      <c r="S4" s="3" t="inlineStr">
        <is>
          <t>Commentaires</t>
        </is>
      </c>
    </row>
    <row r="5">
      <c r="A5" s="4" t="inlineStr">
        <is>
          <t>FIN-001</t>
        </is>
      </c>
      <c r="B5" s="4" t="inlineStr">
        <is>
          <t>Atelier Martin &amp; Fils</t>
        </is>
      </c>
      <c r="C5" s="4" t="inlineStr">
        <is>
          <t>Banque Horizon</t>
        </is>
      </c>
      <c r="D5" s="4" t="inlineStr">
        <is>
          <t>Crédit bancaire</t>
        </is>
      </c>
      <c r="E5" s="5" t="n">
        <v>85000</v>
      </c>
      <c r="F5" s="5" t="n">
        <v>60000</v>
      </c>
      <c r="G5" s="5">
        <f>E5-F5</f>
        <v/>
      </c>
      <c r="H5" s="6">
        <f>IF(E5=0,0,F5/E5)</f>
        <v/>
      </c>
      <c r="I5" s="4" t="inlineStr">
        <is>
          <t>En cours</t>
        </is>
      </c>
      <c r="J5" s="7" t="n">
        <v>46147</v>
      </c>
      <c r="K5" s="7" t="n">
        <v>46154</v>
      </c>
      <c r="L5" s="8">
        <f>IF(OR(J5="",M5=""),"",M5-J5)</f>
        <v/>
      </c>
      <c r="M5" s="7" t="n">
        <v>46162</v>
      </c>
      <c r="N5" s="4" t="inlineStr">
        <is>
          <t>Claire Dubois</t>
        </is>
      </c>
      <c r="O5" s="4" t="inlineStr">
        <is>
          <t>Bilan comptable</t>
        </is>
      </c>
      <c r="P5" s="4" t="inlineStr">
        <is>
          <t>Haute</t>
        </is>
      </c>
      <c r="Q5" s="4" t="inlineStr">
        <is>
          <t>Moyen</t>
        </is>
      </c>
      <c r="R5" s="4" t="inlineStr">
        <is>
          <t>Relancer conseiller</t>
        </is>
      </c>
      <c r="S5" s="4" t="inlineStr">
        <is>
          <t>Analyse en attente</t>
        </is>
      </c>
    </row>
    <row r="6">
      <c r="A6" s="9" t="inlineStr">
        <is>
          <t>FIN-002</t>
        </is>
      </c>
      <c r="B6" s="9" t="inlineStr">
        <is>
          <t>CRM Maison Dubois</t>
        </is>
      </c>
      <c r="C6" s="9" t="inlineStr">
        <is>
          <t>Invest Capital</t>
        </is>
      </c>
      <c r="D6" s="9" t="inlineStr">
        <is>
          <t>Investissement</t>
        </is>
      </c>
      <c r="E6" s="10" t="n">
        <v>120000</v>
      </c>
      <c r="F6" s="10" t="n">
        <v>120000</v>
      </c>
      <c r="G6" s="10">
        <f>E6-F6</f>
        <v/>
      </c>
      <c r="H6" s="11">
        <f>IF(E6=0,0,F6/E6)</f>
        <v/>
      </c>
      <c r="I6" s="9" t="inlineStr">
        <is>
          <t>Validé</t>
        </is>
      </c>
      <c r="J6" s="12" t="n">
        <v>46144</v>
      </c>
      <c r="K6" s="12" t="inlineStr"/>
      <c r="L6" s="13">
        <f>IF(OR(J6="",M6=""),"",M6-J6)</f>
        <v/>
      </c>
      <c r="M6" s="12" t="n">
        <v>46160</v>
      </c>
      <c r="N6" s="9" t="inlineStr">
        <is>
          <t>Julien Martin</t>
        </is>
      </c>
      <c r="O6" s="9" t="inlineStr"/>
      <c r="P6" s="9" t="inlineStr">
        <is>
          <t>Moyenne</t>
        </is>
      </c>
      <c r="Q6" s="9" t="inlineStr">
        <is>
          <t>Faible</t>
        </is>
      </c>
      <c r="R6" s="9" t="inlineStr">
        <is>
          <t>Archiver accord</t>
        </is>
      </c>
      <c r="S6" s="9" t="inlineStr">
        <is>
          <t>Accord obtenu</t>
        </is>
      </c>
    </row>
    <row r="7">
      <c r="A7" s="4" t="inlineStr">
        <is>
          <t>FIN-003</t>
        </is>
      </c>
      <c r="B7" s="4" t="inlineStr">
        <is>
          <t>Équipement Atelier Bernard</t>
        </is>
      </c>
      <c r="C7" s="4" t="inlineStr">
        <is>
          <t>Subvention Énergie</t>
        </is>
      </c>
      <c r="D7" s="4" t="inlineStr">
        <is>
          <t>Subvention</t>
        </is>
      </c>
      <c r="E7" s="5" t="n">
        <v>45000</v>
      </c>
      <c r="F7" s="5" t="n">
        <v>0</v>
      </c>
      <c r="G7" s="5">
        <f>E7-F7</f>
        <v/>
      </c>
      <c r="H7" s="6">
        <f>IF(E7=0,0,F7/E7)</f>
        <v/>
      </c>
      <c r="I7" s="4" t="inlineStr">
        <is>
          <t>À relancer</t>
        </is>
      </c>
      <c r="J7" s="7" t="n">
        <v>46141</v>
      </c>
      <c r="K7" s="7" t="n">
        <v>46152</v>
      </c>
      <c r="L7" s="8">
        <f>IF(OR(J7="",M7=""),"",M7-J7)</f>
        <v/>
      </c>
      <c r="M7" s="7" t="n">
        <v>46170</v>
      </c>
      <c r="N7" s="4" t="inlineStr">
        <is>
          <t>Sophie Bernard</t>
        </is>
      </c>
      <c r="O7" s="4" t="inlineStr">
        <is>
          <t>Devis fournisseur</t>
        </is>
      </c>
      <c r="P7" s="4" t="inlineStr">
        <is>
          <t>Haute</t>
        </is>
      </c>
      <c r="Q7" s="4" t="inlineStr">
        <is>
          <t>Élevé</t>
        </is>
      </c>
      <c r="R7" s="4" t="inlineStr">
        <is>
          <t>Envoyer devis signé</t>
        </is>
      </c>
      <c r="S7" s="4" t="inlineStr">
        <is>
          <t>Documents incomplets</t>
        </is>
      </c>
    </row>
    <row r="8">
      <c r="A8" s="9" t="inlineStr">
        <is>
          <t>FIN-004</t>
        </is>
      </c>
      <c r="B8" s="9" t="inlineStr">
        <is>
          <t>Formation RH Groupe Laurent</t>
        </is>
      </c>
      <c r="C8" s="9" t="inlineStr">
        <is>
          <t>OPCO Compétences</t>
        </is>
      </c>
      <c r="D8" s="9" t="inlineStr">
        <is>
          <t>Financement formation</t>
        </is>
      </c>
      <c r="E8" s="10" t="n">
        <v>18000</v>
      </c>
      <c r="F8" s="10" t="n">
        <v>12000</v>
      </c>
      <c r="G8" s="10">
        <f>E8-F8</f>
        <v/>
      </c>
      <c r="H8" s="11">
        <f>IF(E8=0,0,F8/E8)</f>
        <v/>
      </c>
      <c r="I8" s="9" t="inlineStr">
        <is>
          <t>Partiel</t>
        </is>
      </c>
      <c r="J8" s="12" t="n">
        <v>46143</v>
      </c>
      <c r="K8" s="12" t="n">
        <v>46156</v>
      </c>
      <c r="L8" s="13">
        <f>IF(OR(J8="",M8=""),"",M8-J8)</f>
        <v/>
      </c>
      <c r="M8" s="12" t="n">
        <v>46172</v>
      </c>
      <c r="N8" s="9" t="inlineStr">
        <is>
          <t>Antoine Moreau</t>
        </is>
      </c>
      <c r="O8" s="9" t="inlineStr">
        <is>
          <t>Convention signée</t>
        </is>
      </c>
      <c r="P8" s="9" t="inlineStr">
        <is>
          <t>Faible</t>
        </is>
      </c>
      <c r="Q8" s="9" t="inlineStr">
        <is>
          <t>Moyen</t>
        </is>
      </c>
      <c r="R8" s="9" t="inlineStr">
        <is>
          <t>Compléter convention</t>
        </is>
      </c>
      <c r="S8" s="9" t="inlineStr">
        <is>
          <t>Validation partielle</t>
        </is>
      </c>
    </row>
    <row r="9">
      <c r="A9" s="4" t="inlineStr">
        <is>
          <t>FIN-005</t>
        </is>
      </c>
      <c r="B9" s="4" t="inlineStr">
        <is>
          <t>Véhicule Utilitaire Moreau</t>
        </is>
      </c>
      <c r="C9" s="4" t="inlineStr">
        <is>
          <t>Crédit Agricole</t>
        </is>
      </c>
      <c r="D9" s="4" t="inlineStr">
        <is>
          <t>Crédit professionnel</t>
        </is>
      </c>
      <c r="E9" s="5" t="n">
        <v>32000</v>
      </c>
      <c r="F9" s="5" t="n">
        <v>25000</v>
      </c>
      <c r="G9" s="5">
        <f>E9-F9</f>
        <v/>
      </c>
      <c r="H9" s="6">
        <f>IF(E9=0,0,F9/E9)</f>
        <v/>
      </c>
      <c r="I9" s="4" t="inlineStr">
        <is>
          <t>Partiel</t>
        </is>
      </c>
      <c r="J9" s="7" t="n">
        <v>46148</v>
      </c>
      <c r="K9" s="7" t="n">
        <v>46158</v>
      </c>
      <c r="L9" s="8">
        <f>IF(OR(J9="",M9=""),"",M9-J9)</f>
        <v/>
      </c>
      <c r="M9" s="7" t="n">
        <v>46178</v>
      </c>
      <c r="N9" s="4" t="inlineStr">
        <is>
          <t>Élodie Laurent</t>
        </is>
      </c>
      <c r="O9" s="4" t="inlineStr">
        <is>
          <t>Assurance provisoire</t>
        </is>
      </c>
      <c r="P9" s="4" t="inlineStr">
        <is>
          <t>Moyenne</t>
        </is>
      </c>
      <c r="Q9" s="4" t="inlineStr">
        <is>
          <t>Moyen</t>
        </is>
      </c>
      <c r="R9" s="4" t="inlineStr">
        <is>
          <t>Réviser apport</t>
        </is>
      </c>
      <c r="S9" s="4" t="inlineStr">
        <is>
          <t>Accord sous condition</t>
        </is>
      </c>
    </row>
    <row r="10">
      <c r="A10" s="9" t="inlineStr">
        <is>
          <t>FIN-006</t>
        </is>
      </c>
      <c r="B10" s="9" t="inlineStr">
        <is>
          <t>Rénovation Boutique Lefèvre</t>
        </is>
      </c>
      <c r="C10" s="9" t="inlineStr">
        <is>
          <t>Banque Populaire</t>
        </is>
      </c>
      <c r="D10" s="9" t="inlineStr">
        <is>
          <t>Crédit bancaire</t>
        </is>
      </c>
      <c r="E10" s="10" t="n">
        <v>70000</v>
      </c>
      <c r="F10" s="10" t="n">
        <v>0</v>
      </c>
      <c r="G10" s="10">
        <f>E10-F10</f>
        <v/>
      </c>
      <c r="H10" s="11">
        <f>IF(E10=0,0,F10/E10)</f>
        <v/>
      </c>
      <c r="I10" s="9" t="inlineStr">
        <is>
          <t>En cours</t>
        </is>
      </c>
      <c r="J10" s="12" t="n">
        <v>46149</v>
      </c>
      <c r="K10" s="12" t="n">
        <v>46163</v>
      </c>
      <c r="L10" s="13">
        <f>IF(OR(J10="",M10=""),"",M10-J10)</f>
        <v/>
      </c>
      <c r="M10" s="12" t="n">
        <v>46188</v>
      </c>
      <c r="N10" s="9" t="inlineStr">
        <is>
          <t>Thomas Lefèvre</t>
        </is>
      </c>
      <c r="O10" s="9" t="inlineStr">
        <is>
          <t>Plan de trésorerie</t>
        </is>
      </c>
      <c r="P10" s="9" t="inlineStr">
        <is>
          <t>Haute</t>
        </is>
      </c>
      <c r="Q10" s="9" t="inlineStr">
        <is>
          <t>Élevé</t>
        </is>
      </c>
      <c r="R10" s="9" t="inlineStr">
        <is>
          <t>Ajouter prévisionnel</t>
        </is>
      </c>
      <c r="S10" s="9" t="inlineStr">
        <is>
          <t>Étude bancaire en cours</t>
        </is>
      </c>
    </row>
    <row r="11">
      <c r="A11" s="4" t="inlineStr">
        <is>
          <t>FIN-007</t>
        </is>
      </c>
      <c r="B11" s="4" t="inlineStr">
        <is>
          <t>Modernisation Boulangerie Petit</t>
        </is>
      </c>
      <c r="C11" s="4" t="inlineStr">
        <is>
          <t>BPI France</t>
        </is>
      </c>
      <c r="D11" s="4" t="inlineStr">
        <is>
          <t>Aide innovation</t>
        </is>
      </c>
      <c r="E11" s="5" t="n">
        <v>55000</v>
      </c>
      <c r="F11" s="5" t="n">
        <v>40000</v>
      </c>
      <c r="G11" s="5">
        <f>E11-F11</f>
        <v/>
      </c>
      <c r="H11" s="6">
        <f>IF(E11=0,0,F11/E11)</f>
        <v/>
      </c>
      <c r="I11" s="4" t="inlineStr">
        <is>
          <t>Validé</t>
        </is>
      </c>
      <c r="J11" s="7" t="n">
        <v>46151</v>
      </c>
      <c r="K11" s="7" t="inlineStr"/>
      <c r="L11" s="8">
        <f>IF(OR(J11="",M11=""),"",M11-J11)</f>
        <v/>
      </c>
      <c r="M11" s="7" t="n">
        <v>46167</v>
      </c>
      <c r="N11" s="4" t="inlineStr">
        <is>
          <t>Camille Petit</t>
        </is>
      </c>
      <c r="O11" s="4" t="inlineStr"/>
      <c r="P11" s="4" t="inlineStr">
        <is>
          <t>Haute</t>
        </is>
      </c>
      <c r="Q11" s="4" t="inlineStr">
        <is>
          <t>Faible</t>
        </is>
      </c>
      <c r="R11" s="4" t="inlineStr">
        <is>
          <t>Préparer décaissement</t>
        </is>
      </c>
      <c r="S11" s="4" t="inlineStr">
        <is>
          <t>Notification reçue</t>
        </is>
      </c>
    </row>
    <row r="12">
      <c r="A12" s="9" t="inlineStr">
        <is>
          <t>FIN-008</t>
        </is>
      </c>
      <c r="B12" s="9" t="inlineStr">
        <is>
          <t>Projet Export Garnier</t>
        </is>
      </c>
      <c r="C12" s="9" t="inlineStr">
        <is>
          <t>Leasing Pro</t>
        </is>
      </c>
      <c r="D12" s="9" t="inlineStr">
        <is>
          <t>Crédit-bail</t>
        </is>
      </c>
      <c r="E12" s="10" t="n">
        <v>24000</v>
      </c>
      <c r="F12" s="10" t="n">
        <v>24000</v>
      </c>
      <c r="G12" s="10">
        <f>E12-F12</f>
        <v/>
      </c>
      <c r="H12" s="11">
        <f>IF(E12=0,0,F12/E12)</f>
        <v/>
      </c>
      <c r="I12" s="9" t="inlineStr">
        <is>
          <t>Validé</t>
        </is>
      </c>
      <c r="J12" s="12" t="n">
        <v>46152</v>
      </c>
      <c r="K12" s="12" t="inlineStr"/>
      <c r="L12" s="13">
        <f>IF(OR(J12="",M12=""),"",M12-J12)</f>
        <v/>
      </c>
      <c r="M12" s="12" t="n">
        <v>46164</v>
      </c>
      <c r="N12" s="9" t="inlineStr">
        <is>
          <t>Nicolas Garnier</t>
        </is>
      </c>
      <c r="O12" s="9" t="inlineStr"/>
      <c r="P12" s="9" t="inlineStr">
        <is>
          <t>Moyenne</t>
        </is>
      </c>
      <c r="Q12" s="9" t="inlineStr">
        <is>
          <t>Faible</t>
        </is>
      </c>
      <c r="R12" s="9" t="inlineStr">
        <is>
          <t>Signer contrat</t>
        </is>
      </c>
      <c r="S12" s="9" t="inlineStr">
        <is>
          <t>Contrat en préparation</t>
        </is>
      </c>
    </row>
    <row r="13">
      <c r="A13" s="4" t="inlineStr">
        <is>
          <t>FIN-009</t>
        </is>
      </c>
      <c r="B13" s="4" t="inlineStr">
        <is>
          <t>Stock Sécurité Durand</t>
        </is>
      </c>
      <c r="C13" s="4" t="inlineStr">
        <is>
          <t>Banque Rhône-Alpes</t>
        </is>
      </c>
      <c r="D13" s="4" t="inlineStr">
        <is>
          <t>Prêt création</t>
        </is>
      </c>
      <c r="E13" s="5" t="n">
        <v>95000</v>
      </c>
      <c r="F13" s="5" t="n">
        <v>0</v>
      </c>
      <c r="G13" s="5">
        <f>E13-F13</f>
        <v/>
      </c>
      <c r="H13" s="6">
        <f>IF(E13=0,0,F13/E13)</f>
        <v/>
      </c>
      <c r="I13" s="4" t="inlineStr">
        <is>
          <t>Refusé</t>
        </is>
      </c>
      <c r="J13" s="7" t="n">
        <v>46153</v>
      </c>
      <c r="K13" s="7" t="inlineStr"/>
      <c r="L13" s="8">
        <f>IF(OR(J13="",M13=""),"",M13-J13)</f>
        <v/>
      </c>
      <c r="M13" s="7" t="n">
        <v>46168</v>
      </c>
      <c r="N13" s="4" t="inlineStr">
        <is>
          <t>Marion Durand</t>
        </is>
      </c>
      <c r="O13" s="4" t="inlineStr">
        <is>
          <t>Garantie insuffisante</t>
        </is>
      </c>
      <c r="P13" s="4" t="inlineStr">
        <is>
          <t>Haute</t>
        </is>
      </c>
      <c r="Q13" s="4" t="inlineStr">
        <is>
          <t>Élevé</t>
        </is>
      </c>
      <c r="R13" s="4" t="inlineStr">
        <is>
          <t>Chercher alternative</t>
        </is>
      </c>
      <c r="S13" s="4" t="inlineStr">
        <is>
          <t>Refus pour garantie</t>
        </is>
      </c>
    </row>
    <row r="14">
      <c r="A14" s="9" t="inlineStr">
        <is>
          <t>FIN-010</t>
        </is>
      </c>
      <c r="B14" s="9" t="inlineStr">
        <is>
          <t>Ligne de Production Leroy</t>
        </is>
      </c>
      <c r="C14" s="9" t="inlineStr">
        <is>
          <t>Région Île-de-France</t>
        </is>
      </c>
      <c r="D14" s="9" t="inlineStr">
        <is>
          <t>Subvention régionale</t>
        </is>
      </c>
      <c r="E14" s="10" t="n">
        <v>65000</v>
      </c>
      <c r="F14" s="10" t="n">
        <v>35000</v>
      </c>
      <c r="G14" s="10">
        <f>E14-F14</f>
        <v/>
      </c>
      <c r="H14" s="11">
        <f>IF(E14=0,0,F14/E14)</f>
        <v/>
      </c>
      <c r="I14" s="9" t="inlineStr">
        <is>
          <t>Partiel</t>
        </is>
      </c>
      <c r="J14" s="12" t="n">
        <v>46154</v>
      </c>
      <c r="K14" s="12" t="n">
        <v>46169</v>
      </c>
      <c r="L14" s="13">
        <f>IF(OR(J14="",M14=""),"",M14-J14)</f>
        <v/>
      </c>
      <c r="M14" s="12" t="n">
        <v>46193</v>
      </c>
      <c r="N14" s="9" t="inlineStr">
        <is>
          <t>Baptiste Leroy</t>
        </is>
      </c>
      <c r="O14" s="9" t="inlineStr">
        <is>
          <t>Attestation fiscale</t>
        </is>
      </c>
      <c r="P14" s="9" t="inlineStr">
        <is>
          <t>Moyenne</t>
        </is>
      </c>
      <c r="Q14" s="9" t="inlineStr">
        <is>
          <t>Moyen</t>
        </is>
      </c>
      <c r="R14" s="9" t="inlineStr">
        <is>
          <t>Téléverser attestation</t>
        </is>
      </c>
      <c r="S14" s="9" t="inlineStr">
        <is>
          <t>Subvention partielle</t>
        </is>
      </c>
    </row>
    <row r="15">
      <c r="A15" s="4" t="inlineStr">
        <is>
          <t>FIN-011</t>
        </is>
      </c>
      <c r="B15" s="4" t="inlineStr">
        <is>
          <t>Restaurant Le Saint-Pierre</t>
        </is>
      </c>
      <c r="C15" s="4" t="inlineStr">
        <is>
          <t>France Travail</t>
        </is>
      </c>
      <c r="D15" s="4" t="inlineStr">
        <is>
          <t>Aide emploi</t>
        </is>
      </c>
      <c r="E15" s="5" t="n">
        <v>15000</v>
      </c>
      <c r="F15" s="5" t="n">
        <v>15000</v>
      </c>
      <c r="G15" s="5">
        <f>E15-F15</f>
        <v/>
      </c>
      <c r="H15" s="6">
        <f>IF(E15=0,0,F15/E15)</f>
        <v/>
      </c>
      <c r="I15" s="4" t="inlineStr">
        <is>
          <t>Validé</t>
        </is>
      </c>
      <c r="J15" s="7" t="n">
        <v>46156</v>
      </c>
      <c r="K15" s="7" t="inlineStr"/>
      <c r="L15" s="8">
        <f>IF(OR(J15="",M15=""),"",M15-J15)</f>
        <v/>
      </c>
      <c r="M15" s="7" t="n">
        <v>46171</v>
      </c>
      <c r="N15" s="4" t="inlineStr">
        <is>
          <t>Lucie Fontaine</t>
        </is>
      </c>
      <c r="O15" s="4" t="inlineStr"/>
      <c r="P15" s="4" t="inlineStr">
        <is>
          <t>Faible</t>
        </is>
      </c>
      <c r="Q15" s="4" t="inlineStr">
        <is>
          <t>Faible</t>
        </is>
      </c>
      <c r="R15" s="4" t="inlineStr">
        <is>
          <t>Suivre paiement</t>
        </is>
      </c>
      <c r="S15" s="4" t="inlineStr">
        <is>
          <t>Accord final</t>
        </is>
      </c>
    </row>
    <row r="16">
      <c r="A16" s="9" t="inlineStr">
        <is>
          <t>FIN-012</t>
        </is>
      </c>
      <c r="B16" s="9" t="inlineStr">
        <is>
          <t>Cabinet Mercier Conseil</t>
        </is>
      </c>
      <c r="C16" s="9" t="inlineStr">
        <is>
          <t>Business France</t>
        </is>
      </c>
      <c r="D16" s="9" t="inlineStr">
        <is>
          <t>Aide export</t>
        </is>
      </c>
      <c r="E16" s="10" t="n">
        <v>38000</v>
      </c>
      <c r="F16" s="10" t="n">
        <v>0</v>
      </c>
      <c r="G16" s="10">
        <f>E16-F16</f>
        <v/>
      </c>
      <c r="H16" s="11">
        <f>IF(E16=0,0,F16/E16)</f>
        <v/>
      </c>
      <c r="I16" s="9" t="inlineStr">
        <is>
          <t>En attente</t>
        </is>
      </c>
      <c r="J16" s="12" t="n">
        <v>46157</v>
      </c>
      <c r="K16" s="12" t="n">
        <v>46172</v>
      </c>
      <c r="L16" s="13">
        <f>IF(OR(J16="",M16=""),"",M16-J16)</f>
        <v/>
      </c>
      <c r="M16" s="12" t="n">
        <v>46198</v>
      </c>
      <c r="N16" s="9" t="inlineStr">
        <is>
          <t>Maxime Rousseau</t>
        </is>
      </c>
      <c r="O16" s="9" t="inlineStr">
        <is>
          <t>Budget détaillé</t>
        </is>
      </c>
      <c r="P16" s="9" t="inlineStr">
        <is>
          <t>Moyenne</t>
        </is>
      </c>
      <c r="Q16" s="9" t="inlineStr">
        <is>
          <t>Moyen</t>
        </is>
      </c>
      <c r="R16" s="9" t="inlineStr">
        <is>
          <t>Ajouter budget</t>
        </is>
      </c>
      <c r="S16" s="9" t="inlineStr">
        <is>
          <t>Instruction en cours</t>
        </is>
      </c>
    </row>
    <row r="17">
      <c r="A17" s="4" t="inlineStr">
        <is>
          <t>FIN-013</t>
        </is>
      </c>
      <c r="B17" s="4" t="inlineStr">
        <is>
          <t>Commerce Centre-Ville Rousseau</t>
        </is>
      </c>
      <c r="C17" s="4" t="inlineStr">
        <is>
          <t>Banque Atlantis</t>
        </is>
      </c>
      <c r="D17" s="4" t="inlineStr">
        <is>
          <t>Crédit équipement</t>
        </is>
      </c>
      <c r="E17" s="5" t="n">
        <v>48000</v>
      </c>
      <c r="F17" s="5" t="n">
        <v>42000</v>
      </c>
      <c r="G17" s="5">
        <f>E17-F17</f>
        <v/>
      </c>
      <c r="H17" s="6">
        <f>IF(E17=0,0,F17/E17)</f>
        <v/>
      </c>
      <c r="I17" s="4" t="inlineStr">
        <is>
          <t>Validé</t>
        </is>
      </c>
      <c r="J17" s="7" t="n">
        <v>46158</v>
      </c>
      <c r="K17" s="7" t="inlineStr"/>
      <c r="L17" s="8">
        <f>IF(OR(J17="",M17=""),"",M17-J17)</f>
        <v/>
      </c>
      <c r="M17" s="7" t="n">
        <v>46185</v>
      </c>
      <c r="N17" s="4" t="inlineStr">
        <is>
          <t>Chloé Mercier</t>
        </is>
      </c>
      <c r="O17" s="4" t="inlineStr"/>
      <c r="P17" s="4" t="inlineStr">
        <is>
          <t>Haute</t>
        </is>
      </c>
      <c r="Q17" s="4" t="inlineStr">
        <is>
          <t>Faible</t>
        </is>
      </c>
      <c r="R17" s="4" t="inlineStr">
        <is>
          <t>Planifier signature</t>
        </is>
      </c>
      <c r="S17" s="4" t="inlineStr">
        <is>
          <t>Accord reçu</t>
        </is>
      </c>
    </row>
    <row r="18">
      <c r="A18" s="9" t="inlineStr">
        <is>
          <t>FIN-014</t>
        </is>
      </c>
      <c r="B18" s="9" t="inlineStr">
        <is>
          <t>Subvention Innovation Faure</t>
        </is>
      </c>
      <c r="C18" s="9" t="inlineStr">
        <is>
          <t>Assureur Partenaire</t>
        </is>
      </c>
      <c r="D18" s="9" t="inlineStr">
        <is>
          <t>Indemnisation / avance</t>
        </is>
      </c>
      <c r="E18" s="10" t="n">
        <v>22000</v>
      </c>
      <c r="F18" s="10" t="n">
        <v>0</v>
      </c>
      <c r="G18" s="10">
        <f>E18-F18</f>
        <v/>
      </c>
      <c r="H18" s="11">
        <f>IF(E18=0,0,F18/E18)</f>
        <v/>
      </c>
      <c r="I18" s="9" t="inlineStr">
        <is>
          <t>À relancer</t>
        </is>
      </c>
      <c r="J18" s="12" t="n">
        <v>46159</v>
      </c>
      <c r="K18" s="12" t="n">
        <v>46170</v>
      </c>
      <c r="L18" s="13">
        <f>IF(OR(J18="",M18=""),"",M18-J18)</f>
        <v/>
      </c>
      <c r="M18" s="12" t="n">
        <v>46191</v>
      </c>
      <c r="N18" s="9" t="inlineStr">
        <is>
          <t>Pierre Renaud</t>
        </is>
      </c>
      <c r="O18" s="9" t="inlineStr">
        <is>
          <t>Rapport expert</t>
        </is>
      </c>
      <c r="P18" s="9" t="inlineStr">
        <is>
          <t>Haute</t>
        </is>
      </c>
      <c r="Q18" s="9" t="inlineStr">
        <is>
          <t>Élevé</t>
        </is>
      </c>
      <c r="R18" s="9" t="inlineStr">
        <is>
          <t>Relancer expert</t>
        </is>
      </c>
      <c r="S18" s="9" t="inlineStr">
        <is>
          <t>Pièce bloquante</t>
        </is>
      </c>
    </row>
    <row r="19">
      <c r="A19" s="4" t="inlineStr">
        <is>
          <t>FIN-015</t>
        </is>
      </c>
      <c r="B19" s="4" t="inlineStr">
        <is>
          <t>École de Formation Chevalier</t>
        </is>
      </c>
      <c r="C19" s="4" t="inlineStr">
        <is>
          <t>Fonds Amorçage</t>
        </is>
      </c>
      <c r="D19" s="4" t="inlineStr">
        <is>
          <t>Investissement</t>
        </is>
      </c>
      <c r="E19" s="5" t="n">
        <v>180000</v>
      </c>
      <c r="F19" s="5" t="n">
        <v>90000</v>
      </c>
      <c r="G19" s="5">
        <f>E19-F19</f>
        <v/>
      </c>
      <c r="H19" s="6">
        <f>IF(E19=0,0,F19/E19)</f>
        <v/>
      </c>
      <c r="I19" s="4" t="inlineStr">
        <is>
          <t>En cours</t>
        </is>
      </c>
      <c r="J19" s="7" t="n">
        <v>46160</v>
      </c>
      <c r="K19" s="7" t="n">
        <v>46175</v>
      </c>
      <c r="L19" s="8">
        <f>IF(OR(J19="",M19=""),"",M19-J19)</f>
        <v/>
      </c>
      <c r="M19" s="7" t="n">
        <v>46203</v>
      </c>
      <c r="N19" s="4" t="inlineStr">
        <is>
          <t>Anaïs Girard</t>
        </is>
      </c>
      <c r="O19" s="4" t="inlineStr">
        <is>
          <t>Pitch deck financier</t>
        </is>
      </c>
      <c r="P19" s="4" t="inlineStr">
        <is>
          <t>Haute</t>
        </is>
      </c>
      <c r="Q19" s="4" t="inlineStr">
        <is>
          <t>Moyen</t>
        </is>
      </c>
      <c r="R19" s="4" t="inlineStr">
        <is>
          <t>Envoyer version finale</t>
        </is>
      </c>
      <c r="S19" s="4" t="inlineStr">
        <is>
          <t>Comité prévu</t>
        </is>
      </c>
    </row>
    <row r="20">
      <c r="A20" s="9" t="inlineStr">
        <is>
          <t>FIN-016</t>
        </is>
      </c>
      <c r="B20" s="9" t="inlineStr">
        <is>
          <t>Extension Dépôt Lambert</t>
        </is>
      </c>
      <c r="C20" s="9" t="inlineStr">
        <is>
          <t>Banque Seine</t>
        </is>
      </c>
      <c r="D20" s="9" t="inlineStr">
        <is>
          <t>Crédit travaux</t>
        </is>
      </c>
      <c r="E20" s="10" t="n">
        <v>52000</v>
      </c>
      <c r="F20" s="10" t="n">
        <v>52000</v>
      </c>
      <c r="G20" s="10">
        <f>E20-F20</f>
        <v/>
      </c>
      <c r="H20" s="11">
        <f>IF(E20=0,0,F20/E20)</f>
        <v/>
      </c>
      <c r="I20" s="9" t="inlineStr">
        <is>
          <t>Validé</t>
        </is>
      </c>
      <c r="J20" s="12" t="n">
        <v>46161</v>
      </c>
      <c r="K20" s="12" t="inlineStr"/>
      <c r="L20" s="13">
        <f>IF(OR(J20="",M20=""),"",M20-J20)</f>
        <v/>
      </c>
      <c r="M20" s="12" t="n">
        <v>46183</v>
      </c>
      <c r="N20" s="9" t="inlineStr">
        <is>
          <t>Louis Faure</t>
        </is>
      </c>
      <c r="O20" s="9" t="inlineStr"/>
      <c r="P20" s="9" t="inlineStr">
        <is>
          <t>Moyenne</t>
        </is>
      </c>
      <c r="Q20" s="9" t="inlineStr">
        <is>
          <t>Faible</t>
        </is>
      </c>
      <c r="R20" s="9" t="inlineStr">
        <is>
          <t>Suivre décaissement</t>
        </is>
      </c>
      <c r="S20" s="9" t="inlineStr">
        <is>
          <t>Validé sans réserve</t>
        </is>
      </c>
    </row>
    <row r="21">
      <c r="A21" s="4" t="inlineStr">
        <is>
          <t>FIN-017</t>
        </is>
      </c>
      <c r="B21" s="4" t="inlineStr">
        <is>
          <t>Matériel Médical Marchand</t>
        </is>
      </c>
      <c r="C21" s="4" t="inlineStr">
        <is>
          <t>OPCO Atlas</t>
        </is>
      </c>
      <c r="D21" s="4" t="inlineStr">
        <is>
          <t>Financement formation</t>
        </is>
      </c>
      <c r="E21" s="5" t="n">
        <v>27000</v>
      </c>
      <c r="F21" s="5" t="n">
        <v>0</v>
      </c>
      <c r="G21" s="5">
        <f>E21-F21</f>
        <v/>
      </c>
      <c r="H21" s="6">
        <f>IF(E21=0,0,F21/E21)</f>
        <v/>
      </c>
      <c r="I21" s="4" t="inlineStr">
        <is>
          <t>En attente</t>
        </is>
      </c>
      <c r="J21" s="7" t="n">
        <v>46162</v>
      </c>
      <c r="K21" s="7" t="n">
        <v>46178</v>
      </c>
      <c r="L21" s="8">
        <f>IF(OR(J21="",M21=""),"",M21-J21)</f>
        <v/>
      </c>
      <c r="M21" s="7" t="n">
        <v>46204</v>
      </c>
      <c r="N21" s="4" t="inlineStr">
        <is>
          <t>Manon Chevalier</t>
        </is>
      </c>
      <c r="O21" s="4" t="inlineStr">
        <is>
          <t>Programme détaillé</t>
        </is>
      </c>
      <c r="P21" s="4" t="inlineStr">
        <is>
          <t>Faible</t>
        </is>
      </c>
      <c r="Q21" s="4" t="inlineStr">
        <is>
          <t>Moyen</t>
        </is>
      </c>
      <c r="R21" s="4" t="inlineStr">
        <is>
          <t>Déposer programme</t>
        </is>
      </c>
      <c r="S21" s="4" t="inlineStr">
        <is>
          <t>Dossier incomplet</t>
        </is>
      </c>
    </row>
    <row r="22">
      <c r="A22" s="9" t="inlineStr">
        <is>
          <t>FIN-018</t>
        </is>
      </c>
      <c r="B22" s="9" t="inlineStr">
        <is>
          <t>Transition Numérique Robin</t>
        </is>
      </c>
      <c r="C22" s="9" t="inlineStr">
        <is>
          <t>ADEME</t>
        </is>
      </c>
      <c r="D22" s="9" t="inlineStr">
        <is>
          <t>Aide publique</t>
        </is>
      </c>
      <c r="E22" s="10" t="n">
        <v>110000</v>
      </c>
      <c r="F22" s="10" t="n">
        <v>75000</v>
      </c>
      <c r="G22" s="10">
        <f>E22-F22</f>
        <v/>
      </c>
      <c r="H22" s="11">
        <f>IF(E22=0,0,F22/E22)</f>
        <v/>
      </c>
      <c r="I22" s="9" t="inlineStr">
        <is>
          <t>Partiel</t>
        </is>
      </c>
      <c r="J22" s="12" t="n">
        <v>46163</v>
      </c>
      <c r="K22" s="12" t="n">
        <v>46179</v>
      </c>
      <c r="L22" s="13">
        <f>IF(OR(J22="",M22=""),"",M22-J22)</f>
        <v/>
      </c>
      <c r="M22" s="12" t="n">
        <v>46208</v>
      </c>
      <c r="N22" s="9" t="inlineStr">
        <is>
          <t>Hugo Lambert</t>
        </is>
      </c>
      <c r="O22" s="9" t="inlineStr">
        <is>
          <t>Audit énergie</t>
        </is>
      </c>
      <c r="P22" s="9" t="inlineStr">
        <is>
          <t>Haute</t>
        </is>
      </c>
      <c r="Q22" s="9" t="inlineStr">
        <is>
          <t>Moyen</t>
        </is>
      </c>
      <c r="R22" s="9" t="inlineStr">
        <is>
          <t>Finaliser audit</t>
        </is>
      </c>
      <c r="S22" s="9" t="inlineStr">
        <is>
          <t>Montant ajusté</t>
        </is>
      </c>
    </row>
    <row r="23">
      <c r="A23" s="4" t="inlineStr">
        <is>
          <t>FIN-019</t>
        </is>
      </c>
      <c r="B23" s="4" t="inlineStr">
        <is>
          <t>Projet Agricole Perrin</t>
        </is>
      </c>
      <c r="C23" s="4" t="inlineStr">
        <is>
          <t>Banque Nord</t>
        </is>
      </c>
      <c r="D23" s="4" t="inlineStr">
        <is>
          <t>Crédit trésorerie</t>
        </is>
      </c>
      <c r="E23" s="5" t="n">
        <v>30000</v>
      </c>
      <c r="F23" s="5" t="n">
        <v>0</v>
      </c>
      <c r="G23" s="5">
        <f>E23-F23</f>
        <v/>
      </c>
      <c r="H23" s="6">
        <f>IF(E23=0,0,F23/E23)</f>
        <v/>
      </c>
      <c r="I23" s="4" t="inlineStr">
        <is>
          <t>Refusé</t>
        </is>
      </c>
      <c r="J23" s="7" t="n">
        <v>46164</v>
      </c>
      <c r="K23" s="7" t="inlineStr"/>
      <c r="L23" s="8">
        <f>IF(OR(J23="",M23=""),"",M23-J23)</f>
        <v/>
      </c>
      <c r="M23" s="7" t="n">
        <v>46184</v>
      </c>
      <c r="N23" s="4" t="inlineStr">
        <is>
          <t>Pauline Marchand</t>
        </is>
      </c>
      <c r="O23" s="4" t="inlineStr">
        <is>
          <t>Capacité remboursement</t>
        </is>
      </c>
      <c r="P23" s="4" t="inlineStr">
        <is>
          <t>Moyenne</t>
        </is>
      </c>
      <c r="Q23" s="4" t="inlineStr">
        <is>
          <t>Élevé</t>
        </is>
      </c>
      <c r="R23" s="4" t="inlineStr">
        <is>
          <t>Revoir dossier</t>
        </is>
      </c>
      <c r="S23" s="4" t="inlineStr">
        <is>
          <t>Refus motivé</t>
        </is>
      </c>
    </row>
    <row r="24">
      <c r="A24" s="9" t="inlineStr">
        <is>
          <t>FIN-020</t>
        </is>
      </c>
      <c r="B24" s="9" t="inlineStr">
        <is>
          <t>Salon de Coiffure Gauthier</t>
        </is>
      </c>
      <c r="C24" s="9" t="inlineStr">
        <is>
          <t>Banque Flandres</t>
        </is>
      </c>
      <c r="D24" s="9" t="inlineStr">
        <is>
          <t>Crédit bancaire</t>
        </is>
      </c>
      <c r="E24" s="10" t="n">
        <v>76000</v>
      </c>
      <c r="F24" s="10" t="n">
        <v>50000</v>
      </c>
      <c r="G24" s="10">
        <f>E24-F24</f>
        <v/>
      </c>
      <c r="H24" s="11">
        <f>IF(E24=0,0,F24/E24)</f>
        <v/>
      </c>
      <c r="I24" s="9" t="inlineStr">
        <is>
          <t>En cours</t>
        </is>
      </c>
      <c r="J24" s="12" t="n">
        <v>46165</v>
      </c>
      <c r="K24" s="12" t="n">
        <v>46180</v>
      </c>
      <c r="L24" s="13">
        <f>IF(OR(J24="",M24=""),"",M24-J24)</f>
        <v/>
      </c>
      <c r="M24" s="12" t="n">
        <v>46211</v>
      </c>
      <c r="N24" s="9" t="inlineStr">
        <is>
          <t>Mathieu Robin</t>
        </is>
      </c>
      <c r="O24" s="9" t="inlineStr">
        <is>
          <t>Prévisionnel CA</t>
        </is>
      </c>
      <c r="P24" s="9" t="inlineStr">
        <is>
          <t>Haute</t>
        </is>
      </c>
      <c r="Q24" s="9" t="inlineStr">
        <is>
          <t>Moyen</t>
        </is>
      </c>
      <c r="R24" s="9" t="inlineStr">
        <is>
          <t>Actualiser prévisionnel</t>
        </is>
      </c>
      <c r="S24" s="9" t="inlineStr">
        <is>
          <t>Étude en cours</t>
        </is>
      </c>
    </row>
    <row r="25">
      <c r="A25" s="4" t="inlineStr">
        <is>
          <t>FIN-021</t>
        </is>
      </c>
      <c r="B25" s="4" t="inlineStr">
        <is>
          <t>Hôtel Les Tilleuls Caron</t>
        </is>
      </c>
      <c r="C25" s="4" t="inlineStr">
        <is>
          <t>Microcrédit Pro</t>
        </is>
      </c>
      <c r="D25" s="4" t="inlineStr">
        <is>
          <t>Microcrédit</t>
        </is>
      </c>
      <c r="E25" s="5" t="n">
        <v>12000</v>
      </c>
      <c r="F25" s="5" t="n">
        <v>10000</v>
      </c>
      <c r="G25" s="5">
        <f>E25-F25</f>
        <v/>
      </c>
      <c r="H25" s="6">
        <f>IF(E25=0,0,F25/E25)</f>
        <v/>
      </c>
      <c r="I25" s="4" t="inlineStr">
        <is>
          <t>Validé</t>
        </is>
      </c>
      <c r="J25" s="7" t="n">
        <v>46166</v>
      </c>
      <c r="K25" s="7" t="inlineStr"/>
      <c r="L25" s="8">
        <f>IF(OR(J25="",M25=""),"",M25-J25)</f>
        <v/>
      </c>
      <c r="M25" s="7" t="n">
        <v>46185</v>
      </c>
      <c r="N25" s="4" t="inlineStr">
        <is>
          <t>Clémence André</t>
        </is>
      </c>
      <c r="O25" s="4" t="inlineStr"/>
      <c r="P25" s="4" t="inlineStr">
        <is>
          <t>Faible</t>
        </is>
      </c>
      <c r="Q25" s="4" t="inlineStr">
        <is>
          <t>Faible</t>
        </is>
      </c>
      <c r="R25" s="4" t="inlineStr">
        <is>
          <t>Suivre virement</t>
        </is>
      </c>
      <c r="S25" s="4" t="inlineStr">
        <is>
          <t>Paiement attendu</t>
        </is>
      </c>
    </row>
    <row r="26">
      <c r="A26" s="9" t="inlineStr">
        <is>
          <t>FIN-022</t>
        </is>
      </c>
      <c r="B26" s="9" t="inlineStr">
        <is>
          <t>Crèche Les Petits Pas André</t>
        </is>
      </c>
      <c r="C26" s="9" t="inlineStr">
        <is>
          <t>Crédit Mutuel</t>
        </is>
      </c>
      <c r="D26" s="9" t="inlineStr">
        <is>
          <t>Prêt agricole</t>
        </is>
      </c>
      <c r="E26" s="10" t="n">
        <v>58000</v>
      </c>
      <c r="F26" s="10" t="n">
        <v>0</v>
      </c>
      <c r="G26" s="10">
        <f>E26-F26</f>
        <v/>
      </c>
      <c r="H26" s="11">
        <f>IF(E26=0,0,F26/E26)</f>
        <v/>
      </c>
      <c r="I26" s="9" t="inlineStr">
        <is>
          <t>En attente</t>
        </is>
      </c>
      <c r="J26" s="12" t="n">
        <v>46167</v>
      </c>
      <c r="K26" s="12" t="n">
        <v>46182</v>
      </c>
      <c r="L26" s="13">
        <f>IF(OR(J26="",M26=""),"",M26-J26)</f>
        <v/>
      </c>
      <c r="M26" s="12" t="n">
        <v>46217</v>
      </c>
      <c r="N26" s="9" t="inlineStr">
        <is>
          <t>Alexandre Perrin</t>
        </is>
      </c>
      <c r="O26" s="9" t="inlineStr">
        <is>
          <t>Titre foncier</t>
        </is>
      </c>
      <c r="P26" s="9" t="inlineStr">
        <is>
          <t>Haute</t>
        </is>
      </c>
      <c r="Q26" s="9" t="inlineStr">
        <is>
          <t>Élevé</t>
        </is>
      </c>
      <c r="R26" s="9" t="inlineStr">
        <is>
          <t>Ajouter titre foncier</t>
        </is>
      </c>
      <c r="S26" s="9" t="inlineStr">
        <is>
          <t>Analyse documentaire</t>
        </is>
      </c>
    </row>
    <row r="27">
      <c r="A27" s="4" t="inlineStr">
        <is>
          <t>FIN-023</t>
        </is>
      </c>
      <c r="B27" s="4" t="inlineStr">
        <is>
          <t>Agence Web Fontaine</t>
        </is>
      </c>
      <c r="C27" s="4" t="inlineStr">
        <is>
          <t>Banque Digitale</t>
        </is>
      </c>
      <c r="D27" s="4" t="inlineStr">
        <is>
          <t>Crédit innovation</t>
        </is>
      </c>
      <c r="E27" s="5" t="n">
        <v>42000</v>
      </c>
      <c r="F27" s="5" t="n">
        <v>30000</v>
      </c>
      <c r="G27" s="5">
        <f>E27-F27</f>
        <v/>
      </c>
      <c r="H27" s="6">
        <f>IF(E27=0,0,F27/E27)</f>
        <v/>
      </c>
      <c r="I27" s="4" t="inlineStr">
        <is>
          <t>Partiel</t>
        </is>
      </c>
      <c r="J27" s="7" t="n">
        <v>46168</v>
      </c>
      <c r="K27" s="7" t="n">
        <v>46184</v>
      </c>
      <c r="L27" s="8">
        <f>IF(OR(J27="",M27=""),"",M27-J27)</f>
        <v/>
      </c>
      <c r="M27" s="7" t="n">
        <v>46223</v>
      </c>
      <c r="N27" s="4" t="inlineStr">
        <is>
          <t>Laura Gauthier</t>
        </is>
      </c>
      <c r="O27" s="4" t="inlineStr">
        <is>
          <t>Contrat prestataire</t>
        </is>
      </c>
      <c r="P27" s="4" t="inlineStr">
        <is>
          <t>Moyenne</t>
        </is>
      </c>
      <c r="Q27" s="4" t="inlineStr">
        <is>
          <t>Moyen</t>
        </is>
      </c>
      <c r="R27" s="4" t="inlineStr">
        <is>
          <t>Envoyer contrat</t>
        </is>
      </c>
      <c r="S27" s="4" t="inlineStr">
        <is>
          <t>Validation conditionnée</t>
        </is>
      </c>
    </row>
    <row r="28">
      <c r="A28" s="9" t="inlineStr">
        <is>
          <t>FIN-024</t>
        </is>
      </c>
      <c r="B28" s="9" t="inlineStr">
        <is>
          <t>Menuiserie Renaud</t>
        </is>
      </c>
      <c r="C28" s="9" t="inlineStr">
        <is>
          <t>Réseau Entreprendre</t>
        </is>
      </c>
      <c r="D28" s="9" t="inlineStr">
        <is>
          <t>Prêt d’honneur</t>
        </is>
      </c>
      <c r="E28" s="10" t="n">
        <v>40000</v>
      </c>
      <c r="F28" s="10" t="n">
        <v>40000</v>
      </c>
      <c r="G28" s="10">
        <f>E28-F28</f>
        <v/>
      </c>
      <c r="H28" s="11">
        <f>IF(E28=0,0,F28/E28)</f>
        <v/>
      </c>
      <c r="I28" s="9" t="inlineStr">
        <is>
          <t>Validé</t>
        </is>
      </c>
      <c r="J28" s="12" t="n">
        <v>46169</v>
      </c>
      <c r="K28" s="12" t="inlineStr"/>
      <c r="L28" s="13">
        <f>IF(OR(J28="",M28=""),"",M28-J28)</f>
        <v/>
      </c>
      <c r="M28" s="12" t="n">
        <v>46191</v>
      </c>
      <c r="N28" s="9" t="inlineStr">
        <is>
          <t>Romain Caron</t>
        </is>
      </c>
      <c r="O28" s="9" t="inlineStr"/>
      <c r="P28" s="9" t="inlineStr">
        <is>
          <t>Haute</t>
        </is>
      </c>
      <c r="Q28" s="9" t="inlineStr">
        <is>
          <t>Faible</t>
        </is>
      </c>
      <c r="R28" s="9" t="inlineStr">
        <is>
          <t>Préparer convention</t>
        </is>
      </c>
      <c r="S28" s="9" t="inlineStr">
        <is>
          <t>Accord obtenu</t>
        </is>
      </c>
    </row>
  </sheetData>
  <autoFilter ref="A4:S28"/>
  <mergeCells count="2">
    <mergeCell ref="A1:S2"/>
    <mergeCell ref="A3:S3"/>
  </mergeCells>
  <conditionalFormatting sqref="I5:I28">
    <cfRule type="expression" priority="1" dxfId="0">
      <formula>$I5="Validé"</formula>
    </cfRule>
    <cfRule type="expression" priority="2" dxfId="1">
      <formula>$I5="En cours"</formula>
    </cfRule>
    <cfRule type="expression" priority="3" dxfId="2">
      <formula>$I5="À relancer"</formula>
    </cfRule>
    <cfRule type="expression" priority="4" dxfId="3">
      <formula>$I5="Partiel"</formula>
    </cfRule>
    <cfRule type="expression" priority="5" dxfId="4">
      <formula>$I5="Refusé"</formula>
    </cfRule>
    <cfRule type="expression" priority="6" dxfId="5">
      <formula>$I5="En attente"</formula>
    </cfRule>
  </conditionalFormatting>
  <conditionalFormatting sqref="P5:P28">
    <cfRule type="expression" priority="7" dxfId="4">
      <formula>$P5="Haute"</formula>
    </cfRule>
    <cfRule type="expression" priority="8" dxfId="6">
      <formula>$P5="Moyenne"</formula>
    </cfRule>
    <cfRule type="expression" priority="9" dxfId="7">
      <formula>$P5="Faible"</formula>
    </cfRule>
  </conditionalFormatting>
  <conditionalFormatting sqref="Q5:Q28">
    <cfRule type="expression" priority="10" dxfId="8">
      <formula>$Q5="Élevé"</formula>
    </cfRule>
    <cfRule type="expression" priority="11" dxfId="9">
      <formula>$Q5="Moyen"</formula>
    </cfRule>
    <cfRule type="expression" priority="12" dxfId="10">
      <formula>$Q5="Faible"</formula>
    </cfRule>
  </conditionalFormatting>
  <conditionalFormatting sqref="L5:L28">
    <cfRule type="cellIs" priority="13" operator="greaterThan" dxfId="11">
      <formula>20</formula>
    </cfRule>
  </conditionalFormatting>
  <dataValidations count="3">
    <dataValidation sqref="I5:I28" showDropDown="0" showInputMessage="0" showErrorMessage="0" allowBlank="1" type="list">
      <formula1>"En attente,En cours,À relancer,Partiel,Validé,Refusé"</formula1>
    </dataValidation>
    <dataValidation sqref="P5:P28" showDropDown="0" showInputMessage="0" showErrorMessage="0" allowBlank="1" type="list">
      <formula1>"Haute,Moyenne,Faible"</formula1>
    </dataValidation>
    <dataValidation sqref="Q5:Q28" showDropDown="0" showInputMessage="0" showErrorMessage="0" allowBlank="1" type="list">
      <formula1>"Élevé,Moyen,Faible"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35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15" customWidth="1" min="2" max="2"/>
    <col width="18" customWidth="1" min="3" max="3"/>
    <col width="3" customWidth="1" min="4" max="4"/>
    <col width="28" customWidth="1" min="5" max="5"/>
    <col width="18" customWidth="1" min="6" max="6"/>
    <col width="18" customWidth="1" min="7" max="7"/>
    <col width="3" customWidth="1" min="8" max="8"/>
  </cols>
  <sheetData>
    <row r="1">
      <c r="A1" s="14" t="inlineStr">
        <is>
          <t>TABLEAU DE BORD - FINANCEMENTS</t>
        </is>
      </c>
    </row>
    <row r="2"/>
    <row r="3">
      <c r="A3" s="15" t="n"/>
      <c r="B3" s="15" t="n"/>
      <c r="C3" s="15" t="n"/>
      <c r="D3" s="15" t="n"/>
      <c r="E3" s="15" t="n"/>
      <c r="F3" s="15" t="n"/>
      <c r="G3" s="15" t="n"/>
      <c r="H3" s="15" t="n"/>
    </row>
    <row r="4">
      <c r="A4" s="16" t="inlineStr">
        <is>
          <t>Dossiers suivis</t>
        </is>
      </c>
      <c r="B4" s="26" t="n"/>
      <c r="C4" s="16" t="inlineStr">
        <is>
          <t>Montant demandé</t>
        </is>
      </c>
      <c r="D4" s="26" t="n"/>
      <c r="E4" s="16" t="inlineStr">
        <is>
          <t>Montant validé</t>
        </is>
      </c>
      <c r="F4" s="26" t="n"/>
      <c r="G4" s="16" t="inlineStr">
        <is>
          <t>Reste à financer</t>
        </is>
      </c>
      <c r="H4" s="26" t="n"/>
    </row>
    <row r="5">
      <c r="A5" s="18">
        <f>COUNTA('Suivi Financement'!A5:A28)</f>
        <v/>
      </c>
      <c r="B5" s="27" t="n"/>
      <c r="C5" s="19">
        <f>SUM('Suivi Financement'!E5:E28)</f>
        <v/>
      </c>
      <c r="D5" s="27" t="n"/>
      <c r="E5" s="19">
        <f>SUM('Suivi Financement'!F5:F28)</f>
        <v/>
      </c>
      <c r="F5" s="27" t="n"/>
      <c r="G5" s="19">
        <f>SUM('Suivi Financement'!G5:G28)</f>
        <v/>
      </c>
      <c r="H5" s="27" t="n"/>
    </row>
    <row r="6">
      <c r="A6" s="28" t="n"/>
      <c r="B6" s="29" t="n"/>
      <c r="C6" s="28" t="n"/>
      <c r="D6" s="29" t="n"/>
      <c r="E6" s="28" t="n"/>
      <c r="F6" s="29" t="n"/>
      <c r="G6" s="28" t="n"/>
      <c r="H6" s="29" t="n"/>
    </row>
    <row r="7">
      <c r="A7" s="15" t="n"/>
      <c r="B7" s="15" t="n"/>
      <c r="C7" s="15" t="n"/>
      <c r="D7" s="15" t="n"/>
      <c r="E7" s="15" t="n"/>
      <c r="F7" s="15" t="n"/>
      <c r="G7" s="15" t="n"/>
      <c r="H7" s="15" t="n"/>
    </row>
    <row r="8">
      <c r="A8" s="16" t="inlineStr">
        <is>
          <t>Taux moyen obtenu</t>
        </is>
      </c>
      <c r="B8" s="26" t="n"/>
      <c r="C8" s="16" t="inlineStr">
        <is>
          <t>Dossiers à relancer</t>
        </is>
      </c>
      <c r="D8" s="26" t="n"/>
      <c r="E8" s="16" t="inlineStr">
        <is>
          <t>Dossiers validés</t>
        </is>
      </c>
      <c r="F8" s="26" t="n"/>
      <c r="G8" s="16" t="inlineStr">
        <is>
          <t>Risque élevé</t>
        </is>
      </c>
      <c r="H8" s="26" t="n"/>
    </row>
    <row r="9">
      <c r="A9" s="20">
        <f>IF(SUM('Suivi Financement'!E5:E28)=0,0,SUM('Suivi Financement'!F5:F28)/SUM('Suivi Financement'!E5:E28))</f>
        <v/>
      </c>
      <c r="B9" s="27" t="n"/>
      <c r="C9" s="21">
        <f>COUNTIF('Suivi Financement'!I5:I28,"À relancer")</f>
        <v/>
      </c>
      <c r="D9" s="27" t="n"/>
      <c r="E9" s="21">
        <f>COUNTIF('Suivi Financement'!I5:I28,"Validé")</f>
        <v/>
      </c>
      <c r="F9" s="27" t="n"/>
      <c r="G9" s="21">
        <f>COUNTIF('Suivi Financement'!Q5:Q28,"Élevé")</f>
        <v/>
      </c>
      <c r="H9" s="27" t="n"/>
    </row>
    <row r="10">
      <c r="A10" s="28" t="n"/>
      <c r="B10" s="29" t="n"/>
      <c r="C10" s="28" t="n"/>
      <c r="D10" s="29" t="n"/>
      <c r="E10" s="28" t="n"/>
      <c r="F10" s="29" t="n"/>
      <c r="G10" s="28" t="n"/>
      <c r="H10" s="29" t="n"/>
    </row>
    <row r="11">
      <c r="A11" s="15" t="n"/>
      <c r="B11" s="15" t="n"/>
      <c r="C11" s="15" t="n"/>
      <c r="D11" s="15" t="n"/>
      <c r="E11" s="15" t="n"/>
      <c r="F11" s="15" t="n"/>
      <c r="G11" s="15" t="n"/>
      <c r="H11" s="15" t="n"/>
    </row>
    <row r="12">
      <c r="A12" s="15" t="n"/>
      <c r="B12" s="15" t="n"/>
      <c r="C12" s="15" t="n"/>
      <c r="D12" s="15" t="n"/>
      <c r="E12" s="15" t="n"/>
      <c r="F12" s="15" t="n"/>
      <c r="G12" s="15" t="n"/>
      <c r="H12" s="15" t="n"/>
    </row>
    <row r="13">
      <c r="A13" s="22" t="inlineStr">
        <is>
          <t>Répartition par statut</t>
        </is>
      </c>
      <c r="B13" s="15" t="n"/>
      <c r="C13" s="15" t="n"/>
      <c r="D13" s="15" t="n"/>
      <c r="E13" s="22" t="inlineStr">
        <is>
          <t>Montants par type</t>
        </is>
      </c>
      <c r="F13" s="15" t="n"/>
      <c r="G13" s="15" t="n"/>
      <c r="H13" s="15" t="n"/>
    </row>
    <row r="14">
      <c r="A14" s="23" t="inlineStr">
        <is>
          <t>Statut</t>
        </is>
      </c>
      <c r="B14" s="23" t="inlineStr">
        <is>
          <t>Nombre</t>
        </is>
      </c>
      <c r="C14" s="23" t="inlineStr">
        <is>
          <t>Montant validé</t>
        </is>
      </c>
      <c r="D14" s="15" t="n"/>
      <c r="E14" s="23" t="inlineStr">
        <is>
          <t>Type</t>
        </is>
      </c>
      <c r="F14" s="23" t="inlineStr">
        <is>
          <t>Demandé</t>
        </is>
      </c>
      <c r="G14" s="23" t="inlineStr">
        <is>
          <t>Validé</t>
        </is>
      </c>
      <c r="H14" s="15" t="n"/>
    </row>
    <row r="15">
      <c r="A15" s="4" t="inlineStr">
        <is>
          <t>En attente</t>
        </is>
      </c>
      <c r="B15" s="4">
        <f>COUNTIF('Suivi Financement'!I5:I28,A15)</f>
        <v/>
      </c>
      <c r="C15" s="5">
        <f>SUMIF('Suivi Financement'!I5:I28,A15,'Suivi Financement'!F5:F28)</f>
        <v/>
      </c>
      <c r="D15" s="15" t="n"/>
      <c r="E15" s="4" t="inlineStr">
        <is>
          <t>Crédit bancaire</t>
        </is>
      </c>
      <c r="F15" s="5">
        <f>SUMIF('Suivi Financement'!D5:D28,E15,'Suivi Financement'!E5:E28)</f>
        <v/>
      </c>
      <c r="G15" s="5">
        <f>SUMIF('Suivi Financement'!D5:D28,E15,'Suivi Financement'!F5:F28)</f>
        <v/>
      </c>
      <c r="H15" s="15" t="n"/>
    </row>
    <row r="16">
      <c r="A16" s="4" t="inlineStr">
        <is>
          <t>En cours</t>
        </is>
      </c>
      <c r="B16" s="4">
        <f>COUNTIF('Suivi Financement'!I5:I28,A16)</f>
        <v/>
      </c>
      <c r="C16" s="5">
        <f>SUMIF('Suivi Financement'!I5:I28,A16,'Suivi Financement'!F5:F28)</f>
        <v/>
      </c>
      <c r="D16" s="15" t="n"/>
      <c r="E16" s="4" t="inlineStr">
        <is>
          <t>Investissement</t>
        </is>
      </c>
      <c r="F16" s="5">
        <f>SUMIF('Suivi Financement'!D5:D28,E16,'Suivi Financement'!E5:E28)</f>
        <v/>
      </c>
      <c r="G16" s="5">
        <f>SUMIF('Suivi Financement'!D5:D28,E16,'Suivi Financement'!F5:F28)</f>
        <v/>
      </c>
      <c r="H16" s="15" t="n"/>
    </row>
    <row r="17">
      <c r="A17" s="4" t="inlineStr">
        <is>
          <t>À relancer</t>
        </is>
      </c>
      <c r="B17" s="4">
        <f>COUNTIF('Suivi Financement'!I5:I28,A17)</f>
        <v/>
      </c>
      <c r="C17" s="5">
        <f>SUMIF('Suivi Financement'!I5:I28,A17,'Suivi Financement'!F5:F28)</f>
        <v/>
      </c>
      <c r="D17" s="15" t="n"/>
      <c r="E17" s="4" t="inlineStr">
        <is>
          <t>Subvention</t>
        </is>
      </c>
      <c r="F17" s="5">
        <f>SUMIF('Suivi Financement'!D5:D28,E17,'Suivi Financement'!E5:E28)</f>
        <v/>
      </c>
      <c r="G17" s="5">
        <f>SUMIF('Suivi Financement'!D5:D28,E17,'Suivi Financement'!F5:F28)</f>
        <v/>
      </c>
      <c r="H17" s="15" t="n"/>
    </row>
    <row r="18">
      <c r="A18" s="4" t="inlineStr">
        <is>
          <t>Partiel</t>
        </is>
      </c>
      <c r="B18" s="4">
        <f>COUNTIF('Suivi Financement'!I5:I28,A18)</f>
        <v/>
      </c>
      <c r="C18" s="5">
        <f>SUMIF('Suivi Financement'!I5:I28,A18,'Suivi Financement'!F5:F28)</f>
        <v/>
      </c>
      <c r="D18" s="15" t="n"/>
      <c r="E18" s="4" t="inlineStr">
        <is>
          <t>Financement formation</t>
        </is>
      </c>
      <c r="F18" s="5">
        <f>SUMIF('Suivi Financement'!D5:D28,E18,'Suivi Financement'!E5:E28)</f>
        <v/>
      </c>
      <c r="G18" s="5">
        <f>SUMIF('Suivi Financement'!D5:D28,E18,'Suivi Financement'!F5:F28)</f>
        <v/>
      </c>
      <c r="H18" s="15" t="n"/>
    </row>
    <row r="19">
      <c r="A19" s="4" t="inlineStr">
        <is>
          <t>Validé</t>
        </is>
      </c>
      <c r="B19" s="4">
        <f>COUNTIF('Suivi Financement'!I5:I28,A19)</f>
        <v/>
      </c>
      <c r="C19" s="5">
        <f>SUMIF('Suivi Financement'!I5:I28,A19,'Suivi Financement'!F5:F28)</f>
        <v/>
      </c>
      <c r="D19" s="15" t="n"/>
      <c r="E19" s="4" t="inlineStr">
        <is>
          <t>Crédit professionnel</t>
        </is>
      </c>
      <c r="F19" s="5">
        <f>SUMIF('Suivi Financement'!D5:D28,E19,'Suivi Financement'!E5:E28)</f>
        <v/>
      </c>
      <c r="G19" s="5">
        <f>SUMIF('Suivi Financement'!D5:D28,E19,'Suivi Financement'!F5:F28)</f>
        <v/>
      </c>
      <c r="H19" s="15" t="n"/>
    </row>
    <row r="20">
      <c r="A20" s="4" t="inlineStr">
        <is>
          <t>Refusé</t>
        </is>
      </c>
      <c r="B20" s="4">
        <f>COUNTIF('Suivi Financement'!I5:I28,A20)</f>
        <v/>
      </c>
      <c r="C20" s="5">
        <f>SUMIF('Suivi Financement'!I5:I28,A20,'Suivi Financement'!F5:F28)</f>
        <v/>
      </c>
      <c r="D20" s="15" t="n"/>
      <c r="E20" s="4" t="inlineStr">
        <is>
          <t>Aide innovation</t>
        </is>
      </c>
      <c r="F20" s="5">
        <f>SUMIF('Suivi Financement'!D5:D28,E20,'Suivi Financement'!E5:E28)</f>
        <v/>
      </c>
      <c r="G20" s="5">
        <f>SUMIF('Suivi Financement'!D5:D28,E20,'Suivi Financement'!F5:F28)</f>
        <v/>
      </c>
      <c r="H20" s="15" t="n"/>
    </row>
    <row r="21">
      <c r="A21" s="15" t="n"/>
      <c r="B21" s="15" t="n"/>
      <c r="C21" s="15" t="n"/>
      <c r="D21" s="15" t="n"/>
      <c r="E21" s="4" t="inlineStr">
        <is>
          <t>Crédit-bail</t>
        </is>
      </c>
      <c r="F21" s="5">
        <f>SUMIF('Suivi Financement'!D5:D28,E21,'Suivi Financement'!E5:E28)</f>
        <v/>
      </c>
      <c r="G21" s="5">
        <f>SUMIF('Suivi Financement'!D5:D28,E21,'Suivi Financement'!F5:F28)</f>
        <v/>
      </c>
      <c r="H21" s="15" t="n"/>
    </row>
    <row r="22">
      <c r="A22" s="15" t="n"/>
      <c r="B22" s="15" t="n"/>
      <c r="C22" s="15" t="n"/>
      <c r="D22" s="15" t="n"/>
      <c r="E22" s="4" t="inlineStr">
        <is>
          <t>Prêt création</t>
        </is>
      </c>
      <c r="F22" s="5">
        <f>SUMIF('Suivi Financement'!D5:D28,E22,'Suivi Financement'!E5:E28)</f>
        <v/>
      </c>
      <c r="G22" s="5">
        <f>SUMIF('Suivi Financement'!D5:D28,E22,'Suivi Financement'!F5:F28)</f>
        <v/>
      </c>
      <c r="H22" s="15" t="n"/>
    </row>
    <row r="23">
      <c r="A23" s="15" t="n"/>
      <c r="B23" s="15" t="n"/>
      <c r="C23" s="15" t="n"/>
      <c r="D23" s="15" t="n"/>
      <c r="E23" s="4" t="inlineStr">
        <is>
          <t>Subvention régionale</t>
        </is>
      </c>
      <c r="F23" s="5">
        <f>SUMIF('Suivi Financement'!D5:D28,E23,'Suivi Financement'!E5:E28)</f>
        <v/>
      </c>
      <c r="G23" s="5">
        <f>SUMIF('Suivi Financement'!D5:D28,E23,'Suivi Financement'!F5:F28)</f>
        <v/>
      </c>
      <c r="H23" s="15" t="n"/>
    </row>
    <row r="24">
      <c r="A24" s="15" t="n"/>
      <c r="B24" s="15" t="n"/>
      <c r="C24" s="15" t="n"/>
      <c r="D24" s="15" t="n"/>
      <c r="E24" s="4" t="inlineStr">
        <is>
          <t>Aide emploi</t>
        </is>
      </c>
      <c r="F24" s="5">
        <f>SUMIF('Suivi Financement'!D5:D28,E24,'Suivi Financement'!E5:E28)</f>
        <v/>
      </c>
      <c r="G24" s="5">
        <f>SUMIF('Suivi Financement'!D5:D28,E24,'Suivi Financement'!F5:F28)</f>
        <v/>
      </c>
      <c r="H24" s="15" t="n"/>
    </row>
    <row r="25">
      <c r="A25" s="15" t="n"/>
      <c r="B25" s="15" t="n"/>
      <c r="C25" s="15" t="n"/>
      <c r="D25" s="15" t="n"/>
      <c r="E25" s="4" t="inlineStr">
        <is>
          <t>Aide export</t>
        </is>
      </c>
      <c r="F25" s="5">
        <f>SUMIF('Suivi Financement'!D5:D28,E25,'Suivi Financement'!E5:E28)</f>
        <v/>
      </c>
      <c r="G25" s="5">
        <f>SUMIF('Suivi Financement'!D5:D28,E25,'Suivi Financement'!F5:F28)</f>
        <v/>
      </c>
      <c r="H25" s="15" t="n"/>
    </row>
    <row r="26">
      <c r="A26" s="15" t="n"/>
      <c r="B26" s="15" t="n"/>
      <c r="C26" s="15" t="n"/>
      <c r="D26" s="15" t="n"/>
      <c r="E26" s="4" t="inlineStr">
        <is>
          <t>Crédit équipement</t>
        </is>
      </c>
      <c r="F26" s="5">
        <f>SUMIF('Suivi Financement'!D5:D28,E26,'Suivi Financement'!E5:E28)</f>
        <v/>
      </c>
      <c r="G26" s="5">
        <f>SUMIF('Suivi Financement'!D5:D28,E26,'Suivi Financement'!F5:F28)</f>
        <v/>
      </c>
      <c r="H26" s="15" t="n"/>
    </row>
    <row r="27">
      <c r="A27" s="15" t="n"/>
      <c r="B27" s="15" t="n"/>
      <c r="C27" s="15" t="n"/>
      <c r="D27" s="15" t="n"/>
      <c r="E27" s="4" t="inlineStr">
        <is>
          <t>Indemnisation / avance</t>
        </is>
      </c>
      <c r="F27" s="5">
        <f>SUMIF('Suivi Financement'!D5:D28,E27,'Suivi Financement'!E5:E28)</f>
        <v/>
      </c>
      <c r="G27" s="5">
        <f>SUMIF('Suivi Financement'!D5:D28,E27,'Suivi Financement'!F5:F28)</f>
        <v/>
      </c>
      <c r="H27" s="15" t="n"/>
    </row>
    <row r="28">
      <c r="A28" s="15" t="n"/>
      <c r="B28" s="15" t="n"/>
      <c r="C28" s="15" t="n"/>
      <c r="D28" s="15" t="n"/>
      <c r="E28" s="4" t="inlineStr">
        <is>
          <t>Crédit travaux</t>
        </is>
      </c>
      <c r="F28" s="5">
        <f>SUMIF('Suivi Financement'!D5:D28,E28,'Suivi Financement'!E5:E28)</f>
        <v/>
      </c>
      <c r="G28" s="5">
        <f>SUMIF('Suivi Financement'!D5:D28,E28,'Suivi Financement'!F5:F28)</f>
        <v/>
      </c>
      <c r="H28" s="15" t="n"/>
    </row>
    <row r="29">
      <c r="A29" s="15" t="n"/>
      <c r="B29" s="15" t="n"/>
      <c r="C29" s="15" t="n"/>
      <c r="D29" s="15" t="n"/>
      <c r="E29" s="4" t="inlineStr">
        <is>
          <t>Aide publique</t>
        </is>
      </c>
      <c r="F29" s="5">
        <f>SUMIF('Suivi Financement'!D5:D28,E29,'Suivi Financement'!E5:E28)</f>
        <v/>
      </c>
      <c r="G29" s="5">
        <f>SUMIF('Suivi Financement'!D5:D28,E29,'Suivi Financement'!F5:F28)</f>
        <v/>
      </c>
      <c r="H29" s="15" t="n"/>
    </row>
    <row r="30">
      <c r="A30" s="15" t="n"/>
      <c r="B30" s="15" t="n"/>
      <c r="C30" s="15" t="n"/>
      <c r="D30" s="15" t="n"/>
      <c r="E30" s="4" t="inlineStr">
        <is>
          <t>Crédit trésorerie</t>
        </is>
      </c>
      <c r="F30" s="5">
        <f>SUMIF('Suivi Financement'!D5:D28,E30,'Suivi Financement'!E5:E28)</f>
        <v/>
      </c>
      <c r="G30" s="5">
        <f>SUMIF('Suivi Financement'!D5:D28,E30,'Suivi Financement'!F5:F28)</f>
        <v/>
      </c>
      <c r="H30" s="15" t="n"/>
    </row>
    <row r="31">
      <c r="A31" s="15" t="n"/>
      <c r="B31" s="15" t="n"/>
      <c r="C31" s="15" t="n"/>
      <c r="D31" s="15" t="n"/>
      <c r="E31" s="4" t="inlineStr">
        <is>
          <t>Microcrédit</t>
        </is>
      </c>
      <c r="F31" s="5">
        <f>SUMIF('Suivi Financement'!D5:D28,E31,'Suivi Financement'!E5:E28)</f>
        <v/>
      </c>
      <c r="G31" s="5">
        <f>SUMIF('Suivi Financement'!D5:D28,E31,'Suivi Financement'!F5:F28)</f>
        <v/>
      </c>
      <c r="H31" s="15" t="n"/>
    </row>
    <row r="32">
      <c r="A32" s="15" t="n"/>
      <c r="B32" s="15" t="n"/>
      <c r="C32" s="15" t="n"/>
      <c r="D32" s="15" t="n"/>
      <c r="E32" s="4" t="inlineStr">
        <is>
          <t>Prêt agricole</t>
        </is>
      </c>
      <c r="F32" s="5">
        <f>SUMIF('Suivi Financement'!D5:D28,E32,'Suivi Financement'!E5:E28)</f>
        <v/>
      </c>
      <c r="G32" s="5">
        <f>SUMIF('Suivi Financement'!D5:D28,E32,'Suivi Financement'!F5:F28)</f>
        <v/>
      </c>
      <c r="H32" s="15" t="n"/>
    </row>
    <row r="33">
      <c r="A33" s="15" t="n"/>
      <c r="B33" s="15" t="n"/>
      <c r="C33" s="15" t="n"/>
      <c r="D33" s="15" t="n"/>
      <c r="E33" s="4" t="inlineStr">
        <is>
          <t>Crédit innovation</t>
        </is>
      </c>
      <c r="F33" s="5">
        <f>SUMIF('Suivi Financement'!D5:D28,E33,'Suivi Financement'!E5:E28)</f>
        <v/>
      </c>
      <c r="G33" s="5">
        <f>SUMIF('Suivi Financement'!D5:D28,E33,'Suivi Financement'!F5:F28)</f>
        <v/>
      </c>
      <c r="H33" s="15" t="n"/>
    </row>
    <row r="34">
      <c r="A34" s="15" t="n"/>
      <c r="B34" s="15" t="n"/>
      <c r="C34" s="15" t="n"/>
      <c r="D34" s="15" t="n"/>
      <c r="E34" s="4" t="inlineStr">
        <is>
          <t>Prêt d’honneur</t>
        </is>
      </c>
      <c r="F34" s="5">
        <f>SUMIF('Suivi Financement'!D5:D28,E34,'Suivi Financement'!E5:E28)</f>
        <v/>
      </c>
      <c r="G34" s="5">
        <f>SUMIF('Suivi Financement'!D5:D28,E34,'Suivi Financement'!F5:F28)</f>
        <v/>
      </c>
      <c r="H34" s="15" t="n"/>
    </row>
    <row r="35">
      <c r="A35" s="15" t="n"/>
      <c r="B35" s="15" t="n"/>
      <c r="C35" s="15" t="n"/>
      <c r="D35" s="15" t="n"/>
      <c r="E35" s="15" t="n"/>
      <c r="F35" s="15" t="n"/>
      <c r="G35" s="15" t="n"/>
      <c r="H35" s="15" t="n"/>
    </row>
  </sheetData>
  <mergeCells count="17">
    <mergeCell ref="A4:B4"/>
    <mergeCell ref="G4:H4"/>
    <mergeCell ref="E4:F4"/>
    <mergeCell ref="C9:D10"/>
    <mergeCell ref="E9:F10"/>
    <mergeCell ref="G9:H10"/>
    <mergeCell ref="C5:D6"/>
    <mergeCell ref="A5:B6"/>
    <mergeCell ref="G5:H6"/>
    <mergeCell ref="E5:F6"/>
    <mergeCell ref="G8:H8"/>
    <mergeCell ref="A1:H2"/>
    <mergeCell ref="A8:B8"/>
    <mergeCell ref="A9:B10"/>
    <mergeCell ref="E8:F8"/>
    <mergeCell ref="C8:D8"/>
    <mergeCell ref="C4:D4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9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26" customWidth="1" min="3" max="3"/>
    <col width="26" customWidth="1" min="4" max="4"/>
    <col width="26" customWidth="1" min="5" max="5"/>
    <col width="26" customWidth="1" min="6" max="6"/>
  </cols>
  <sheetData>
    <row r="1">
      <c r="A1" s="24" t="inlineStr">
        <is>
          <t>MODE D’EMPLOI DU MODÈLE</t>
        </is>
      </c>
    </row>
    <row r="2"/>
    <row r="4">
      <c r="A4" s="16" t="inlineStr">
        <is>
          <t>1. Renseigner le dossier</t>
        </is>
      </c>
      <c r="B4" s="26" t="n"/>
      <c r="C4" s="25" t="inlineStr">
        <is>
          <t>Compléter le numéro, le projet, l’organisme financeur et le type de financement.</t>
        </is>
      </c>
      <c r="D4" s="30" t="n"/>
      <c r="E4" s="30" t="n"/>
      <c r="F4" s="26" t="n"/>
    </row>
    <row r="5">
      <c r="A5" s="16" t="inlineStr">
        <is>
          <t>2. Suivre les montants</t>
        </is>
      </c>
      <c r="B5" s="26" t="n"/>
      <c r="C5" s="25" t="inlineStr">
        <is>
          <t>Indiquer le montant demandé et le montant validé. Le reste à financer se calcule automatiquement.</t>
        </is>
      </c>
      <c r="D5" s="30" t="n"/>
      <c r="E5" s="30" t="n"/>
      <c r="F5" s="26" t="n"/>
    </row>
    <row r="6">
      <c r="A6" s="16" t="inlineStr">
        <is>
          <t>3. Piloter les relances</t>
        </is>
      </c>
      <c r="B6" s="26" t="n"/>
      <c r="C6" s="25" t="inlineStr">
        <is>
          <t>Utiliser les colonnes statut, date de relance et prochaine action pour éviter les oublis.</t>
        </is>
      </c>
      <c r="D6" s="30" t="n"/>
      <c r="E6" s="30" t="n"/>
      <c r="F6" s="26" t="n"/>
    </row>
    <row r="7">
      <c r="A7" s="16" t="inlineStr">
        <is>
          <t>4. Contrôler les risques</t>
        </is>
      </c>
      <c r="B7" s="26" t="n"/>
      <c r="C7" s="25" t="inlineStr">
        <is>
          <t>Classer la priorité et le risque pour traiter les dossiers bloquants en premier.</t>
        </is>
      </c>
      <c r="D7" s="30" t="n"/>
      <c r="E7" s="30" t="n"/>
      <c r="F7" s="26" t="n"/>
    </row>
    <row r="8">
      <c r="A8" s="16" t="inlineStr">
        <is>
          <t>5. Lire le tableau de bord</t>
        </is>
      </c>
      <c r="B8" s="26" t="n"/>
      <c r="C8" s="25" t="inlineStr">
        <is>
          <t>Consulter les indicateurs pour suivre le taux d’obtention, les montants validés et les dossiers à relancer.</t>
        </is>
      </c>
      <c r="D8" s="30" t="n"/>
      <c r="E8" s="30" t="n"/>
      <c r="F8" s="26" t="n"/>
    </row>
    <row r="9">
      <c r="A9" s="16" t="inlineStr">
        <is>
          <t>6. Adapter les noms</t>
        </is>
      </c>
      <c r="B9" s="26" t="n"/>
      <c r="C9" s="25" t="inlineStr">
        <is>
          <t>Les noms et prénoms français sont fournis à titre d’exemple et peuvent être remplacés par les responsables réels.</t>
        </is>
      </c>
      <c r="D9" s="30" t="n"/>
      <c r="E9" s="30" t="n"/>
      <c r="F9" s="26" t="n"/>
    </row>
  </sheetData>
  <mergeCells count="11">
    <mergeCell ref="A4:B4"/>
    <mergeCell ref="A7:B7"/>
    <mergeCell ref="C8:F8"/>
    <mergeCell ref="C4:F4"/>
    <mergeCell ref="A1:F2"/>
    <mergeCell ref="A5:B5"/>
    <mergeCell ref="C6:F6"/>
    <mergeCell ref="C7:F7"/>
    <mergeCell ref="C5:F5"/>
    <mergeCell ref="A8:B8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2026-05-06T02:11:27Z</dcterms:created>
  <dcterms:modified xmlns:dcterms="http://purl.org/dc/terms/" xmlns:xsi="http://www.w3.org/2001/XMLSchema-instance" xsi:type="dcterms:W3CDTF">2026-05-06T02:18:52Z</dcterms:modified>
</cp:coreProperties>
</file>