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98ca3dcfab94d0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ning Chantier" sheetId="1" r:id="Re1b72940626c48dd"/>
    <x:sheet xmlns:r="http://schemas.openxmlformats.org/officeDocument/2006/relationships" name="Dashboard" sheetId="2" r:id="R27ebddadf984496d"/>
    <x:sheet xmlns:r="http://schemas.openxmlformats.org/officeDocument/2006/relationships" name="Paramètres" sheetId="3" r:id="R4982dd08c6c046e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dd/mm/yyyy"/>
    <x:numFmt numFmtId="201" formatCode="0%"/>
    <x:numFmt numFmtId="202" formatCode="# ##0 €"/>
    <x:numFmt numFmtId="203" formatCode="#,##0 €"/>
    <x:numFmt numFmtId="204" formatCode="0"/>
  </x:numFmts>
  <x:fonts count="9">
    <x:font>
      <x:sz val="11"/>
      <x:name val="Carlito"/>
    </x:font>
    <x:font>
      <x:b/>
      <x:sz val="11"/>
      <x:color rgb="FFFFFF"/>
      <x:name val="Carlito"/>
    </x:font>
    <x:font>
      <x:b/>
      <x:sz val="18"/>
      <x:color rgb="FFFFFF"/>
      <x:name val="Carlito"/>
    </x:font>
    <x:font>
      <x:i/>
      <x:sz val="11"/>
      <x:color rgb="1E3A8A"/>
      <x:name val="Carlito"/>
    </x:font>
    <x:font>
      <x:b/>
      <x:sz val="11"/>
      <x:color rgb="0F172A"/>
      <x:name val="Carlito"/>
    </x:font>
    <x:font>
      <x:b/>
      <x:sz val="12"/>
      <x:color rgb="064E3B"/>
      <x:name val="Carlito"/>
    </x:font>
    <x:font>
      <x:b/>
      <x:sz val="11"/>
      <x:color rgb="2563EB"/>
      <x:name val="Carlito"/>
    </x:font>
    <x:font>
      <x:b/>
      <x:sz val="12"/>
      <x:color rgb="312E81"/>
      <x:name val="Carlito"/>
    </x:font>
    <x:font>
      <x:i/>
      <x:sz val="11"/>
      <x:color rgb="475569"/>
      <x:name val="Carlito"/>
    </x:font>
  </x:fonts>
  <x:fills count="14">
    <x:fill>
      <x:patternFill patternType="none"/>
    </x:fill>
    <x:fill>
      <x:patternFill patternType="gray125"/>
    </x:fill>
    <x:fill>
      <x:patternFill patternType="solid">
        <x:fgColor rgb="0F172A"/>
      </x:patternFill>
    </x:fill>
    <x:fill>
      <x:patternFill patternType="solid">
        <x:fgColor rgb="2563EB"/>
      </x:patternFill>
    </x:fill>
    <x:fill>
      <x:patternFill patternType="solid">
        <x:fgColor rgb="1E3A8A"/>
      </x:patternFill>
    </x:fill>
    <x:fill>
      <x:patternFill patternType="solid">
        <x:fgColor rgb="DBEAFE"/>
      </x:patternFill>
    </x:fill>
    <x:fill>
      <x:patternFill patternType="solid">
        <x:fgColor rgb="E0F2FE"/>
      </x:patternFill>
    </x:fill>
    <x:fill>
      <x:patternFill patternType="solid">
        <x:fgColor rgb="F8FAFC"/>
      </x:patternFill>
    </x:fill>
    <x:fill>
      <x:patternFill patternType="solid">
        <x:fgColor rgb="0F766E"/>
      </x:patternFill>
    </x:fill>
    <x:fill>
      <x:patternFill patternType="solid">
        <x:fgColor rgb="ECFDF5"/>
      </x:patternFill>
    </x:fill>
    <x:fill>
      <x:patternFill patternType="solid">
        <x:fgColor rgb="111827"/>
      </x:patternFill>
    </x:fill>
    <x:fill>
      <x:patternFill patternType="solid">
        <x:fgColor rgb="7C3AED"/>
      </x:patternFill>
    </x:fill>
    <x:fill>
      <x:patternFill patternType="solid">
        <x:fgColor rgb="312E81"/>
      </x:patternFill>
    </x:fill>
    <x:fill>
      <x:patternFill patternType="solid">
        <x:fgColor rgb="F5F3FF"/>
      </x:patternFill>
    </x:fill>
  </x:fills>
  <x:borders count="2">
    <x:border/>
    <x:border/>
  </x:borders>
  <x:cellStyleXfs count="1">
    <x:xf numFmtId="0" fontId="0" fillId="0" borderId="0"/>
  </x:cellStyleXfs>
  <x:cellXfs count="10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1" fillId="3" borderId="0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1" fillId="3" borderId="1" xfId="0" applyNumberFormat="1" applyFont="1" applyFill="1" applyBorder="1"/>
    <x:xf numFmtId="0" fontId="1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2" fillId="4" borderId="0" xfId="0" applyNumberFormat="1" applyFont="1" applyFill="1" applyBorder="1"/>
    <x:xf numFmtId="0" fontId="2" fillId="4" borderId="0" xfId="0" applyNumberFormat="1" applyFont="1" applyFill="1" applyBorder="1" applyAlignment="1">
      <x:alignment horizontal="center"/>
    </x:xf>
    <x:xf numFmtId="0" fontId="2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2" fillId="4" borderId="1" xfId="0" applyNumberFormat="1" applyFont="1" applyFill="1" applyBorder="1"/>
    <x:xf numFmtId="0" fontId="2" fillId="4" borderId="1" xfId="0" applyNumberFormat="1" applyFont="1" applyFill="1" applyBorder="1" applyAlignment="1">
      <x:alignment horizontal="center"/>
    </x:xf>
    <x:xf numFmtId="0" fontId="2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0" fillId="7" borderId="0" xfId="0" applyNumberFormat="1" applyFont="1" applyFill="1" applyBorder="1"/>
    <x:xf numFmtId="0" fontId="0" fillId="7" borderId="1" xfId="0" applyNumberFormat="1" applyFont="1" applyFill="1" applyBorder="1"/>
    <x:xf numFmtId="200" fontId="0" fillId="7" borderId="0" xfId="0" applyNumberFormat="1" applyFont="1" applyFill="1" applyBorder="1"/>
    <x:xf numFmtId="200" fontId="0" fillId="7" borderId="1" xfId="0" applyNumberFormat="1" applyFont="1" applyFill="1" applyBorder="1"/>
    <x:xf numFmtId="0" fontId="0" fillId="8" borderId="0" xfId="0" applyNumberFormat="1" applyFont="1" applyFill="1" applyBorder="1"/>
    <x:xf numFmtId="0" fontId="1" fillId="8" borderId="0" xfId="0" applyNumberFormat="1" applyFont="1" applyFill="1" applyBorder="1"/>
    <x:xf numFmtId="0" fontId="1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1" fillId="8" borderId="1" xfId="0" applyNumberFormat="1" applyFont="1" applyFill="1" applyBorder="1"/>
    <x:xf numFmtId="0" fontId="1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horizontal="center"/>
    </x:xf>
    <x:xf numFmtId="201" fontId="5" fillId="9" borderId="0" xfId="0" applyNumberFormat="1" applyFont="1" applyFill="1" applyBorder="1" applyAlignment="1">
      <x:alignment horizontal="center"/>
    </x:xf>
    <x:xf numFmtId="201" fontId="5" fillId="9" borderId="1" xfId="0" applyNumberFormat="1" applyFont="1" applyFill="1" applyBorder="1" applyAlignment="1">
      <x:alignment horizontal="center"/>
    </x:xf>
    <x:xf numFmtId="202" fontId="5" fillId="9" borderId="0" xfId="0" applyNumberFormat="1" applyFont="1" applyFill="1" applyBorder="1" applyAlignment="1">
      <x:alignment horizontal="center"/>
    </x:xf>
    <x:xf numFmtId="202" fontId="5" fillId="9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1" fillId="10" borderId="0" xfId="0" applyNumberFormat="1" applyFont="1" applyFill="1" applyBorder="1"/>
    <x:xf numFmtId="0" fontId="1" fillId="10" borderId="0" xfId="0" applyNumberFormat="1" applyFont="1" applyFill="1" applyBorder="1" applyAlignment="1">
      <x:alignment wrapText="1"/>
    </x:xf>
    <x:xf numFmtId="0" fontId="1" fillId="10" borderId="0" xfId="0" applyNumberFormat="1" applyFont="1" applyFill="1" applyBorder="1" applyAlignment="1">
      <x:alignment horizontal="center" wrapText="1"/>
    </x:xf>
    <x:xf numFmtId="0" fontId="1" fillId="10" borderId="0" xfId="0" applyNumberFormat="1" applyFont="1" applyFill="1" applyBorder="1" applyAlignment="1">
      <x:alignment horizontal="center" vertical="center" wrapText="1"/>
    </x:xf>
    <x:xf numFmtId="0" fontId="0" fillId="10" borderId="1" xfId="0" applyNumberFormat="1" applyFont="1" applyFill="1" applyBorder="1"/>
    <x:xf numFmtId="0" fontId="1" fillId="10" borderId="1" xfId="0" applyNumberFormat="1" applyFont="1" applyFill="1" applyBorder="1"/>
    <x:xf numFmtId="0" fontId="1" fillId="10" borderId="1" xfId="0" applyNumberFormat="1" applyFont="1" applyFill="1" applyBorder="1" applyAlignment="1">
      <x:alignment wrapText="1"/>
    </x:xf>
    <x:xf numFmtId="0" fontId="1" fillId="10" borderId="1" xfId="0" applyNumberFormat="1" applyFont="1" applyFill="1" applyBorder="1" applyAlignment="1">
      <x:alignment horizontal="center" wrapText="1"/>
    </x:xf>
    <x:xf numFmtId="0" fontId="1" fillId="10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202" fontId="0" fillId="0" borderId="0" xfId="0" applyNumberFormat="1" applyFont="1" applyFill="1" applyBorder="1" applyAlignment="1">
      <x:alignment vertical="center" wrapText="1"/>
    </x:xf>
    <x:xf numFmtId="202" fontId="0" fillId="0" borderId="1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0" fontId="6" fillId="0" borderId="0" xfId="0" applyNumberFormat="1" applyFont="1" applyFill="1" applyBorder="1" applyAlignment="1">
      <x:alignment vertical="center" wrapText="1"/>
    </x:xf>
    <x:xf numFmtId="0" fontId="6" fillId="0" borderId="0" xfId="0" applyNumberFormat="1" applyFont="1" applyFill="1" applyBorder="1" applyAlignment="1">
      <x:alignment horizontal="center" vertical="center" wrapText="1"/>
    </x:xf>
    <x:xf numFmtId="0" fontId="6" fillId="0" borderId="1" xfId="0" applyNumberFormat="1" applyFont="1" applyFill="1" applyBorder="1" applyAlignment="1">
      <x:alignment vertical="center" wrapText="1"/>
    </x:xf>
    <x:xf numFmtId="0" fontId="6" fillId="0" borderId="1" xfId="0" applyNumberFormat="1" applyFont="1" applyFill="1" applyBorder="1" applyAlignment="1">
      <x:alignment horizontal="center" vertical="center" wrapText="1"/>
    </x:xf>
    <x:xf numFmtId="0" fontId="0" fillId="11" borderId="0" xfId="0" applyNumberFormat="1" applyFont="1" applyFill="1" applyBorder="1"/>
    <x:xf numFmtId="0" fontId="2" fillId="11" borderId="0" xfId="0" applyNumberFormat="1" applyFont="1" applyFill="1" applyBorder="1"/>
    <x:xf numFmtId="0" fontId="2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2" fillId="11" borderId="1" xfId="0" applyNumberFormat="1" applyFont="1" applyFill="1" applyBorder="1"/>
    <x:xf numFmtId="0" fontId="2" fillId="11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1" fillId="12" borderId="0" xfId="0" applyNumberFormat="1" applyFont="1" applyFill="1" applyBorder="1"/>
    <x:xf numFmtId="0" fontId="1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1" fillId="12" borderId="1" xfId="0" applyNumberFormat="1" applyFont="1" applyFill="1" applyBorder="1"/>
    <x:xf numFmtId="0" fontId="1" fillId="12" borderId="1" xfId="0" applyNumberFormat="1" applyFont="1" applyFill="1" applyBorder="1" applyAlignment="1">
      <x:alignment horizontal="center"/>
    </x:xf>
    <x:xf numFmtId="0" fontId="0" fillId="13" borderId="0" xfId="0" applyNumberFormat="1" applyFont="1" applyFill="1" applyBorder="1"/>
    <x:xf numFmtId="0" fontId="7" fillId="13" borderId="0" xfId="0" applyNumberFormat="1" applyFont="1" applyFill="1" applyBorder="1"/>
    <x:xf numFmtId="0" fontId="7" fillId="13" borderId="0" xfId="0" applyNumberFormat="1" applyFont="1" applyFill="1" applyBorder="1" applyAlignment="1">
      <x:alignment horizontal="center"/>
    </x:xf>
    <x:xf numFmtId="0" fontId="0" fillId="13" borderId="1" xfId="0" applyNumberFormat="1" applyFont="1" applyFill="1" applyBorder="1"/>
    <x:xf numFmtId="0" fontId="7" fillId="13" borderId="1" xfId="0" applyNumberFormat="1" applyFont="1" applyFill="1" applyBorder="1"/>
    <x:xf numFmtId="0" fontId="7" fillId="13" borderId="1" xfId="0" applyNumberFormat="1" applyFont="1" applyFill="1" applyBorder="1" applyAlignment="1">
      <x:alignment horizontal="center"/>
    </x:xf>
    <x:xf numFmtId="201" fontId="7" fillId="13" borderId="0" xfId="0" applyNumberFormat="1" applyFont="1" applyFill="1" applyBorder="1" applyAlignment="1">
      <x:alignment horizontal="center"/>
    </x:xf>
    <x:xf numFmtId="201" fontId="7" fillId="13" borderId="1" xfId="0" applyNumberFormat="1" applyFont="1" applyFill="1" applyBorder="1" applyAlignment="1">
      <x:alignment horizontal="center"/>
    </x:xf>
    <x:xf numFmtId="202" fontId="7" fillId="13" borderId="0" xfId="0" applyNumberFormat="1" applyFont="1" applyFill="1" applyBorder="1" applyAlignment="1">
      <x:alignment horizontal="center"/>
    </x:xf>
    <x:xf numFmtId="202" fontId="7" fillId="13" borderId="1" xfId="0" applyNumberFormat="1" applyFont="1" applyFill="1" applyBorder="1" applyAlignment="1">
      <x:alignment horizontal="center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8" fillId="0" borderId="0" xfId="0" applyNumberFormat="1" applyFont="1" applyFill="1" applyBorder="1"/>
    <x:xf numFmtId="0" fontId="0" fillId="0" borderId="0" xfId="0" applyNumberFormat="1" applyFont="1" applyFill="1" applyBorder="1"/>
    <x:xf numFmtId="203" fontId="0" fillId="0" borderId="0" xfId="0" applyNumberFormat="1" applyFont="1" applyFill="1" applyBorder="1" applyAlignment="1">
      <x:alignment vertical="center" wrapText="1"/>
    </x:xf>
    <x:xf numFmtId="203" fontId="5" fillId="9" borderId="0" xfId="0" applyNumberFormat="1" applyFont="1" applyFill="1" applyBorder="1" applyAlignment="1">
      <x:alignment horizontal="center"/>
    </x:xf>
    <x:xf numFmtId="204" fontId="0" fillId="0" borderId="0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5">
    <x:dxf>
      <x:font>
        <x:b/>
        <x:color rgb="166534"/>
      </x:font>
      <x:fill>
        <x:patternFill>
          <x:bgColor rgb="DCFCE7"/>
        </x:patternFill>
      </x:fill>
    </x:dxf>
    <x:dxf>
      <x:font>
        <x:b/>
        <x:color rgb="92400E"/>
      </x:font>
      <x:fill>
        <x:patternFill>
          <x:bgColor rgb="FEF3C7"/>
        </x:patternFill>
      </x:fill>
    </x:dxf>
    <x:dxf>
      <x:font>
        <x:b/>
        <x:color rgb="991B1B"/>
      </x:font>
      <x:fill>
        <x:patternFill>
          <x:bgColor rgb="FEE2E2"/>
        </x:patternFill>
      </x:fill>
    </x:dxf>
    <x:dxf>
      <x:font>
        <x:b/>
        <x:color rgb="7F1D1D"/>
      </x:font>
      <x:fill>
        <x:patternFill>
          <x:bgColor rgb="FCA5A5"/>
        </x:patternFill>
      </x:fill>
    </x:dxf>
    <x:dxf>
      <x:font>
        <x:color rgb="1D4ED8"/>
      </x:font>
      <x:fill>
        <x:patternFill>
          <x:bgColor rgb="BFDBF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a1c6cd9797949ae" /><Relationship Type="http://schemas.openxmlformats.org/officeDocument/2006/relationships/theme" Target="/xl/theme/theme1.xml" Id="R690bf89c25054c80" /><Relationship Type="http://schemas.openxmlformats.org/officeDocument/2006/relationships/sharedStrings" Target="/xl/sharedStrings.xml" Id="R0fdcc8c78a10423a" /><Relationship Type="http://schemas.openxmlformats.org/officeDocument/2006/relationships/worksheet" Target="/xl/worksheets/sheet1.xml" Id="Re1b72940626c48dd" /><Relationship Type="http://schemas.openxmlformats.org/officeDocument/2006/relationships/worksheet" Target="/xl/worksheets/sheet2.xml" Id="R27ebddadf984496d" /><Relationship Type="http://schemas.openxmlformats.org/officeDocument/2006/relationships/worksheet" Target="/xl/worksheets/sheet3.xml" Id="R4982dd08c6c046ee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e51c9b2d8b284d6f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des tâches par statut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Nombre</c:v>
          </c:tx>
          <c:cat>
            <c:strRef>
              <c:f>'Dashboard'!$A$7:$A$11</c:f>
              <c:strCache>
                <c:ptCount val="0"/>
              </c:strCache>
            </c:strRef>
          </c:cat>
          <c:val>
            <c:numRef>
              <c:f>'Dashboard'!$B$7:$B$11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4</xdr:col>
      <xdr:colOff>0</xdr:colOff>
      <xdr:row>5</xdr:row>
      <xdr:rowOff>0</xdr:rowOff>
    </xdr:from>
    <xdr:to>
      <xdr:col>8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51c9b2d8b284d6f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PlanningChantier" displayName="PlanningChantier" ref="A11:V111" headerRowCount="1">
  <x:tableColumns count="22">
    <x:tableColumn id="1" name="ID"/>
    <x:tableColumn id="2" name="Lot"/>
    <x:tableColumn id="3" name="Tâche"/>
    <x:tableColumn id="4" name="Responsable"/>
    <x:tableColumn id="5" name="Début"/>
    <x:tableColumn id="6" name="Fin"/>
    <x:tableColumn id="7" name="Budget prévu"/>
    <x:tableColumn id="8" name="Coût engagé"/>
    <x:tableColumn id="9" name="Statut"/>
    <x:tableColumn id="10" name="% avancement"/>
    <x:tableColumn id="11" name="État auto"/>
    <x:tableColumn id="12" name="Durée"/>
    <x:tableColumn id="13" name="Jours restants"/>
    <x:tableColumn id="14" name="Semaine 1"/>
    <x:tableColumn id="15" name="Semaine 2"/>
    <x:tableColumn id="16" name="Semaine 3"/>
    <x:tableColumn id="17" name="Semaine 4"/>
    <x:tableColumn id="18" name="Semaine 5"/>
    <x:tableColumn id="19" name="Semaine 6"/>
    <x:tableColumn id="20" name="Semaine 7"/>
    <x:tableColumn id="21" name="Semaine 8"/>
    <x:tableColumn id="22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dd33e128e16449df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9a6d7b3885ea4299" /></Relationships>
</file>

<file path=xl/worksheets/sheet1.xml><?xml version="1.0" encoding="utf-8"?>
<x:worksheet xmlns:x="http://schemas.openxmlformats.org/spreadsheetml/2006/main">
  <x:sheetFormatPr defaultRowHeight="15"/>
  <x:cols>
    <x:col min="1" max="1" width="9" hidden="0" customWidth="1"/>
    <x:col min="2" max="2" width="17" hidden="0" customWidth="1"/>
    <x:col min="3" max="3" width="28" hidden="0" customWidth="1"/>
    <x:col min="4" max="4" width="20" hidden="0" customWidth="1"/>
    <x:col min="5" max="5" width="13" hidden="0" customWidth="1"/>
    <x:col min="6" max="6" width="13" hidden="0" customWidth="1"/>
    <x:col min="7" max="7" width="14" hidden="0" customWidth="1"/>
    <x:col min="8" max="8" width="14" hidden="0" customWidth="1"/>
    <x:col min="9" max="9" width="16" hidden="0" customWidth="1"/>
    <x:col min="10" max="10" width="14" hidden="0" customWidth="1"/>
    <x:col min="11" max="11" width="14" hidden="0" customWidth="1"/>
    <x:col min="12" max="12" width="10" hidden="0" customWidth="1"/>
    <x:col min="13" max="13" width="13" hidden="0" customWidth="1"/>
    <x:col min="22" max="22" width="28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0" hidden="0" customWidth="1"/>
    <x:col min="20" max="20" width="10" hidden="0" customWidth="1"/>
    <x:col min="21" max="21" width="10" hidden="0" customWidth="1"/>
  </x:cols>
  <x:sheetData>
    <x:row r="1" ht="34" customHeight="1">
      <x:c r="A1" s="17" t="str">
        <x:v>PLANNING CHANTIER AUTOMATISÉ MULTICOLORE</x:v>
      </x:c>
    </x:row>
    <x:row r="2">
      <x:c r="A2" s="24" t="str">
        <x:v>Modèle Excel — suivi des lots, dates, retards, avancement et vue Gantt simplifiée</x:v>
      </x:c>
    </x:row>
    <x:row r="4">
      <x:c r="A4" s="29" t="str">
        <x:v>Nom du chantier</x:v>
      </x:c>
      <x:c r="B4" s="32" t="str">
        <x:v>Résidence Les Tilleuls – rénovation énergétique</x:v>
      </x:c>
      <x:c r="D4" s="38" t="str">
        <x:v>Total tâches</x:v>
      </x:c>
      <x:c r="E4" s="38" t="str">
        <x:v>Terminées</x:v>
      </x:c>
      <x:c r="F4" s="38" t="str">
        <x:v>En cours</x:v>
      </x:c>
      <x:c r="G4" s="38" t="str">
        <x:v>En retard</x:v>
      </x:c>
      <x:c r="H4" s="38" t="str">
        <x:v>Avancement moyen</x:v>
      </x:c>
      <x:c r="I4" s="38" t="str">
        <x:v>Jours chantier</x:v>
      </x:c>
      <x:c r="J4" s="38" t="str">
        <x:v>Budget total</x:v>
      </x:c>
      <x:c r="K4" s="38" t="str">
        <x:v>Coût engagé</x:v>
      </x:c>
    </x:row>
    <x:row r="5">
      <x:c r="A5" s="29" t="str">
        <x:v>Ville</x:v>
      </x:c>
      <x:c r="B5" s="32" t="str">
        <x:v>Nantes</x:v>
      </x:c>
      <x:c r="D5" s="44" t="n">
        <x:f>COUNTA(A12:A111)</x:f>
        <x:v>10</x:v>
      </x:c>
      <x:c r="E5" s="44" t="n">
        <x:f>COUNTIF(I12:I111,"Terminé")</x:f>
        <x:v>1</x:v>
      </x:c>
      <x:c r="F5" s="44" t="n">
        <x:f>COUNTIF(I12:I111,"En cours")</x:f>
        <x:v>2</x:v>
      </x:c>
      <x:c r="G5" s="44" t="n">
        <x:f>COUNTIF(K12:K111,"En retard")</x:f>
        <x:v>0</x:v>
      </x:c>
      <x:c r="H5" s="48" t="n">
        <x:f>IFERROR(AVERAGE(J12:J111),0)</x:f>
        <x:v>0.215</x:v>
      </x:c>
      <x:c r="I5" s="44" t="n">
        <x:f>B7-B6+1</x:f>
        <x:v>75</x:v>
      </x:c>
      <x:c r="J5" s="103" t="n">
        <x:f>SUM(G12:G111)</x:f>
        <x:v>225800</x:v>
      </x:c>
      <x:c r="K5" s="103" t="n">
        <x:f>SUM(H12:H111)</x:f>
        <x:v>21200</x:v>
      </x:c>
    </x:row>
    <x:row r="6">
      <x:c r="A6" s="29" t="str">
        <x:v>Date de début globale</x:v>
      </x:c>
      <x:c r="B6" s="34" t="n">
        <x:v>46188</x:v>
      </x:c>
    </x:row>
    <x:row r="7">
      <x:c r="A7" s="29" t="str">
        <x:v>Date de fin prévue</x:v>
      </x:c>
      <x:c r="B7" s="34" t="n">
        <x:v>46262</x:v>
      </x:c>
    </x:row>
    <x:row r="8">
      <x:c r="A8" s="29" t="str">
        <x:v>Chef de chantier</x:v>
      </x:c>
      <x:c r="B8" s="32" t="str">
        <x:v>Julien Moreau</x:v>
      </x:c>
    </x:row>
    <x:row r="9">
      <x:c r="A9" t="str">
        <x:v>Conductrice de travaux</x:v>
      </x:c>
      <x:c r="B9" t="str">
        <x:v>Claire Bernard</x:v>
      </x:c>
    </x:row>
    <x:row r="10">
      <x:c r="A10" t="str">
        <x:v>Maître d’ouvrage</x:v>
      </x:c>
      <x:c r="B10" t="str">
        <x:v>Sophie Laurent</x:v>
      </x:c>
    </x:row>
    <x:row r="11" ht="23" customHeight="1">
      <x:c r="A11" s="56" t="str">
        <x:v>ID</x:v>
      </x:c>
      <x:c r="B11" s="56" t="str">
        <x:v>Lot</x:v>
      </x:c>
      <x:c r="C11" s="56" t="str">
        <x:v>Tâche</x:v>
      </x:c>
      <x:c r="D11" s="56" t="str">
        <x:v>Responsable</x:v>
      </x:c>
      <x:c r="E11" s="56" t="str">
        <x:v>Début</x:v>
      </x:c>
      <x:c r="F11" s="56" t="str">
        <x:v>Fin</x:v>
      </x:c>
      <x:c r="G11" s="56" t="str">
        <x:v>Budget prévu</x:v>
      </x:c>
      <x:c r="H11" s="56" t="str">
        <x:v>Coût engagé</x:v>
      </x:c>
      <x:c r="I11" s="56" t="str">
        <x:v>Statut</x:v>
      </x:c>
      <x:c r="J11" s="56" t="str">
        <x:v>% avancement</x:v>
      </x:c>
      <x:c r="K11" s="56" t="str">
        <x:v>État auto</x:v>
      </x:c>
      <x:c r="L11" s="56" t="str">
        <x:v>Durée</x:v>
      </x:c>
      <x:c r="M11" s="56" t="str">
        <x:v>Jours restants</x:v>
      </x:c>
      <x:c r="N11" s="56" t="str">
        <x:v>Semaine 1</x:v>
      </x:c>
      <x:c r="O11" s="56" t="str">
        <x:v>Semaine 2</x:v>
      </x:c>
      <x:c r="P11" s="56" t="str">
        <x:v>Semaine 3</x:v>
      </x:c>
      <x:c r="Q11" s="56" t="str">
        <x:v>Semaine 4</x:v>
      </x:c>
      <x:c r="R11" s="56" t="str">
        <x:v>Semaine 5</x:v>
      </x:c>
      <x:c r="S11" s="56" t="str">
        <x:v>Semaine 6</x:v>
      </x:c>
      <x:c r="T11" s="56" t="str">
        <x:v>Semaine 7</x:v>
      </x:c>
      <x:c r="U11" s="56" t="str">
        <x:v>Semaine 8</x:v>
      </x:c>
      <x:c r="V11" s="56" t="str">
        <x:v>Commentaire</x:v>
      </x:c>
    </x:row>
    <x:row r="12" ht="23" customHeight="1">
      <x:c r="A12" s="63" t="str">
        <x:v>T001</x:v>
      </x:c>
      <x:c r="B12" s="63" t="str">
        <x:v>Préparation</x:v>
      </x:c>
      <x:c r="C12" s="63" t="str">
        <x:v>Installation de chantier</x:v>
      </x:c>
      <x:c r="D12" s="63" t="str">
        <x:v>Julien Moreau</x:v>
      </x:c>
      <x:c r="E12" s="66" t="n">
        <x:v>46188</x:v>
      </x:c>
      <x:c r="F12" s="66" t="n">
        <x:v>46191</x:v>
      </x:c>
      <x:c r="G12" s="102" t="n">
        <x:v>12500</x:v>
      </x:c>
      <x:c r="H12" s="102" t="n">
        <x:v>9800</x:v>
      </x:c>
      <x:c r="I12" s="63" t="str">
        <x:v>Terminé</x:v>
      </x:c>
      <x:c r="J12" s="70" t="n">
        <x:v>1</x:v>
      </x:c>
      <x:c r="K12" s="63" t="str">
        <x:f>IF(A12="","",IF(I12="Terminé","Clôturé",IF(F12&lt;TODAY(),"En retard",IF(E12&gt;TODAY(),"À venir","À suivre"))))</x:f>
        <x:v>Clôturé</x:v>
      </x:c>
      <x:c r="L12" s="63" t="n">
        <x:f>IF(A12="","",IFERROR(F12-E12+1,""))</x:f>
        <x:v>4</x:v>
      </x:c>
      <x:c r="M12" s="104" t="n">
        <x:f>IF(A12="","",IFERROR(MAX(0,F12-TODAY()),""))</x:f>
        <x:v>9</x:v>
      </x:c>
      <x:c r="N12" s="73" t="str">
        <x:f>IF($A12="","",IF(AND($E12&lt;=$B$6+6,$F12&gt;=$B$6+0),"■",""))</x:f>
        <x:v>■</x:v>
      </x:c>
      <x:c r="O12" s="73" t="str">
        <x:f>IF($A12="","",IF(AND($E12&lt;=$B$6+13,$F12&gt;=$B$6+7),"■",""))</x:f>
      </x:c>
      <x:c r="P12" s="73" t="str">
        <x:f>IF($A12="","",IF(AND($E12&lt;=$B$6+20,$F12&gt;=$B$6+14),"■",""))</x:f>
      </x:c>
      <x:c r="Q12" s="73" t="str">
        <x:f>IF($A12="","",IF(AND($E12&lt;=$B$6+27,$F12&gt;=$B$6+21),"■",""))</x:f>
      </x:c>
      <x:c r="R12" s="73" t="str">
        <x:f>IF($A12="","",IF(AND($E12&lt;=$B$6+34,$F12&gt;=$B$6+28),"■",""))</x:f>
      </x:c>
      <x:c r="S12" s="73" t="str">
        <x:f>IF($A12="","",IF(AND($E12&lt;=$B$6+41,$F12&gt;=$B$6+35),"■",""))</x:f>
      </x:c>
      <x:c r="T12" s="73" t="str">
        <x:f>IF($A12="","",IF(AND($E12&lt;=$B$6+48,$F12&gt;=$B$6+42),"■",""))</x:f>
      </x:c>
      <x:c r="U12" s="73" t="str">
        <x:f>IF($A12="","",IF(AND($E12&lt;=$B$6+55,$F12&gt;=$B$6+49),"■",""))</x:f>
      </x:c>
      <x:c r="V12" s="63" t="str">
        <x:v>Accès sécurisé</x:v>
      </x:c>
    </x:row>
    <x:row r="13" ht="23" customHeight="1">
      <x:c r="A13" s="63" t="str">
        <x:v>T002</x:v>
      </x:c>
      <x:c r="B13" s="63" t="str">
        <x:v>Préparation</x:v>
      </x:c>
      <x:c r="C13" s="63" t="str">
        <x:v>Repérage réseaux et balisage</x:v>
      </x:c>
      <x:c r="D13" s="63" t="str">
        <x:v>Hugo Martin</x:v>
      </x:c>
      <x:c r="E13" s="66" t="n">
        <x:v>46191</x:v>
      </x:c>
      <x:c r="F13" s="66" t="n">
        <x:v>46194</x:v>
      </x:c>
      <x:c r="G13" s="102" t="n">
        <x:v>7800</x:v>
      </x:c>
      <x:c r="H13" s="102" t="n">
        <x:v>5200</x:v>
      </x:c>
      <x:c r="I13" s="63" t="str">
        <x:v>En cours</x:v>
      </x:c>
      <x:c r="J13" s="70" t="n">
        <x:v>0.7</x:v>
      </x:c>
      <x:c r="K13" s="63" t="str">
        <x:f>IF(A13="","",IF(I13="Terminé","Clôturé",IF(F13&lt;TODAY(),"En retard",IF(E13&gt;TODAY(),"À venir","À suivre"))))</x:f>
        <x:v>À venir</x:v>
      </x:c>
      <x:c r="L13" s="63" t="n">
        <x:f>IF(A13="","",IFERROR(F13-E13+1,""))</x:f>
        <x:v>4</x:v>
      </x:c>
      <x:c r="M13" s="104" t="n">
        <x:f>IF(A13="","",IFERROR(MAX(0,F13-TODAY()),""))</x:f>
        <x:v>12</x:v>
      </x:c>
      <x:c r="N13" s="73" t="str">
        <x:f>IF($A13="","",IF(AND($E13&lt;=$B$6+6,$F13&gt;=$B$6+0),"■",""))</x:f>
        <x:v>■</x:v>
      </x:c>
      <x:c r="O13" s="73" t="str">
        <x:f>IF($A13="","",IF(AND($E13&lt;=$B$6+13,$F13&gt;=$B$6+7),"■",""))</x:f>
      </x:c>
      <x:c r="P13" s="73" t="str">
        <x:f>IF($A13="","",IF(AND($E13&lt;=$B$6+20,$F13&gt;=$B$6+14),"■",""))</x:f>
      </x:c>
      <x:c r="Q13" s="73" t="str">
        <x:f>IF($A13="","",IF(AND($E13&lt;=$B$6+27,$F13&gt;=$B$6+21),"■",""))</x:f>
      </x:c>
      <x:c r="R13" s="73" t="str">
        <x:f>IF($A13="","",IF(AND($E13&lt;=$B$6+34,$F13&gt;=$B$6+28),"■",""))</x:f>
      </x:c>
      <x:c r="S13" s="73" t="str">
        <x:f>IF($A13="","",IF(AND($E13&lt;=$B$6+41,$F13&gt;=$B$6+35),"■",""))</x:f>
      </x:c>
      <x:c r="T13" s="73" t="str">
        <x:f>IF($A13="","",IF(AND($E13&lt;=$B$6+48,$F13&gt;=$B$6+42),"■",""))</x:f>
      </x:c>
      <x:c r="U13" s="73" t="str">
        <x:f>IF($A13="","",IF(AND($E13&lt;=$B$6+55,$F13&gt;=$B$6+49),"■",""))</x:f>
      </x:c>
      <x:c r="V13" s="63" t="str">
        <x:v>Plan DICT vérifié</x:v>
      </x:c>
    </x:row>
    <x:row r="14" ht="23" customHeight="1">
      <x:c r="A14" s="63" t="str">
        <x:v>T003</x:v>
      </x:c>
      <x:c r="B14" s="63" t="str">
        <x:v>Gros œuvre</x:v>
      </x:c>
      <x:c r="C14" s="63" t="str">
        <x:v>Dépose cloisons et évacuation gravats</x:v>
      </x:c>
      <x:c r="D14" s="63" t="str">
        <x:v>Nadia Lefèvre</x:v>
      </x:c>
      <x:c r="E14" s="66" t="n">
        <x:v>46195</x:v>
      </x:c>
      <x:c r="F14" s="66" t="n">
        <x:v>46201</x:v>
      </x:c>
      <x:c r="G14" s="102" t="n">
        <x:v>18500</x:v>
      </x:c>
      <x:c r="H14" s="102" t="n">
        <x:v>6200</x:v>
      </x:c>
      <x:c r="I14" s="63" t="str">
        <x:v>En cours</x:v>
      </x:c>
      <x:c r="J14" s="70" t="n">
        <x:v>0.45</x:v>
      </x:c>
      <x:c r="K14" s="63" t="str">
        <x:f>IF(A14="","",IF(I14="Terminé","Clôturé",IF(F14&lt;TODAY(),"En retard",IF(E14&gt;TODAY(),"À venir","À suivre"))))</x:f>
        <x:v>À venir</x:v>
      </x:c>
      <x:c r="L14" s="63" t="n">
        <x:f>IF(A14="","",IFERROR(F14-E14+1,""))</x:f>
        <x:v>7</x:v>
      </x:c>
      <x:c r="M14" s="104" t="n">
        <x:f>IF(A14="","",IFERROR(MAX(0,F14-TODAY()),""))</x:f>
        <x:v>19</x:v>
      </x:c>
      <x:c r="N14" s="73" t="str">
        <x:f>IF($A14="","",IF(AND($E14&lt;=$B$6+6,$F14&gt;=$B$6+0),"■",""))</x:f>
      </x:c>
      <x:c r="O14" s="73" t="str">
        <x:f>IF($A14="","",IF(AND($E14&lt;=$B$6+13,$F14&gt;=$B$6+7),"■",""))</x:f>
        <x:v>■</x:v>
      </x:c>
      <x:c r="P14" s="73" t="str">
        <x:f>IF($A14="","",IF(AND($E14&lt;=$B$6+20,$F14&gt;=$B$6+14),"■",""))</x:f>
      </x:c>
      <x:c r="Q14" s="73" t="str">
        <x:f>IF($A14="","",IF(AND($E14&lt;=$B$6+27,$F14&gt;=$B$6+21),"■",""))</x:f>
      </x:c>
      <x:c r="R14" s="73" t="str">
        <x:f>IF($A14="","",IF(AND($E14&lt;=$B$6+34,$F14&gt;=$B$6+28),"■",""))</x:f>
      </x:c>
      <x:c r="S14" s="73" t="str">
        <x:f>IF($A14="","",IF(AND($E14&lt;=$B$6+41,$F14&gt;=$B$6+35),"■",""))</x:f>
      </x:c>
      <x:c r="T14" s="73" t="str">
        <x:f>IF($A14="","",IF(AND($E14&lt;=$B$6+48,$F14&gt;=$B$6+42),"■",""))</x:f>
      </x:c>
      <x:c r="U14" s="73" t="str">
        <x:f>IF($A14="","",IF(AND($E14&lt;=$B$6+55,$F14&gt;=$B$6+49),"■",""))</x:f>
      </x:c>
      <x:c r="V14" s="63" t="str">
        <x:v>Bennes commandées</x:v>
      </x:c>
    </x:row>
    <x:row r="15" ht="23" customHeight="1">
      <x:c r="A15" s="63" t="str">
        <x:v>T004</x:v>
      </x:c>
      <x:c r="B15" s="63" t="str">
        <x:v>Gros œuvre</x:v>
      </x:c>
      <x:c r="C15" s="63" t="str">
        <x:v>Reprise maçonnerie cages d’escalier</x:v>
      </x:c>
      <x:c r="D15" s="63" t="str">
        <x:v>Thomas Dubois</x:v>
      </x:c>
      <x:c r="E15" s="66" t="n">
        <x:v>46202</x:v>
      </x:c>
      <x:c r="F15" s="66" t="n">
        <x:v>46209</x:v>
      </x:c>
      <x:c r="G15" s="102" t="n">
        <x:v>26000</x:v>
      </x:c>
      <x:c r="H15" s="102" t="n">
        <x:v>0</x:v>
      </x:c>
      <x:c r="I15" s="63" t="str">
        <x:v>Non commencé</x:v>
      </x:c>
      <x:c r="J15" s="70" t="n">
        <x:v>0</x:v>
      </x:c>
      <x:c r="K15" s="63" t="str">
        <x:f>IF(A15="","",IF(I15="Terminé","Clôturé",IF(F15&lt;TODAY(),"En retard",IF(E15&gt;TODAY(),"À venir","À suivre"))))</x:f>
        <x:v>À venir</x:v>
      </x:c>
      <x:c r="L15" s="63" t="n">
        <x:f>IF(A15="","",IFERROR(F15-E15+1,""))</x:f>
        <x:v>8</x:v>
      </x:c>
      <x:c r="M15" s="104" t="n">
        <x:f>IF(A15="","",IFERROR(MAX(0,F15-TODAY()),""))</x:f>
        <x:v>27</x:v>
      </x:c>
      <x:c r="N15" s="73" t="str">
        <x:f>IF($A15="","",IF(AND($E15&lt;=$B$6+6,$F15&gt;=$B$6+0),"■",""))</x:f>
      </x:c>
      <x:c r="O15" s="73" t="str">
        <x:f>IF($A15="","",IF(AND($E15&lt;=$B$6+13,$F15&gt;=$B$6+7),"■",""))</x:f>
      </x:c>
      <x:c r="P15" s="73" t="str">
        <x:f>IF($A15="","",IF(AND($E15&lt;=$B$6+20,$F15&gt;=$B$6+14),"■",""))</x:f>
        <x:v>■</x:v>
      </x:c>
      <x:c r="Q15" s="73" t="str">
        <x:f>IF($A15="","",IF(AND($E15&lt;=$B$6+27,$F15&gt;=$B$6+21),"■",""))</x:f>
        <x:v>■</x:v>
      </x:c>
      <x:c r="R15" s="73" t="str">
        <x:f>IF($A15="","",IF(AND($E15&lt;=$B$6+34,$F15&gt;=$B$6+28),"■",""))</x:f>
      </x:c>
      <x:c r="S15" s="73" t="str">
        <x:f>IF($A15="","",IF(AND($E15&lt;=$B$6+41,$F15&gt;=$B$6+35),"■",""))</x:f>
      </x:c>
      <x:c r="T15" s="73" t="str">
        <x:f>IF($A15="","",IF(AND($E15&lt;=$B$6+48,$F15&gt;=$B$6+42),"■",""))</x:f>
      </x:c>
      <x:c r="U15" s="73" t="str">
        <x:f>IF($A15="","",IF(AND($E15&lt;=$B$6+55,$F15&gt;=$B$6+49),"■",""))</x:f>
      </x:c>
      <x:c r="V15" s="63" t="str">
        <x:v>Contrôle structure prévu</x:v>
      </x:c>
    </x:row>
    <x:row r="16" ht="23" customHeight="1">
      <x:c r="A16" s="63" t="str">
        <x:v>T005</x:v>
      </x:c>
      <x:c r="B16" s="63" t="str">
        <x:v>Isolation</x:v>
      </x:c>
      <x:c r="C16" s="63" t="str">
        <x:v>Pose isolation façade nord</x:v>
      </x:c>
      <x:c r="D16" s="63" t="str">
        <x:v>Camille Petit</x:v>
      </x:c>
      <x:c r="E16" s="66" t="n">
        <x:v>46210</x:v>
      </x:c>
      <x:c r="F16" s="66" t="n">
        <x:v>46218</x:v>
      </x:c>
      <x:c r="G16" s="102" t="n">
        <x:v>34200</x:v>
      </x:c>
      <x:c r="H16" s="102" t="n">
        <x:v>0</x:v>
      </x:c>
      <x:c r="I16" s="63" t="str">
        <x:v>Non commencé</x:v>
      </x:c>
      <x:c r="J16" s="70" t="n">
        <x:v>0</x:v>
      </x:c>
      <x:c r="K16" s="63" t="str">
        <x:f>IF(A16="","",IF(I16="Terminé","Clôturé",IF(F16&lt;TODAY(),"En retard",IF(E16&gt;TODAY(),"À venir","À suivre"))))</x:f>
        <x:v>À venir</x:v>
      </x:c>
      <x:c r="L16" s="63" t="n">
        <x:f>IF(A16="","",IFERROR(F16-E16+1,""))</x:f>
        <x:v>9</x:v>
      </x:c>
      <x:c r="M16" s="104" t="n">
        <x:f>IF(A16="","",IFERROR(MAX(0,F16-TODAY()),""))</x:f>
        <x:v>36</x:v>
      </x:c>
      <x:c r="N16" s="73" t="str">
        <x:f>IF($A16="","",IF(AND($E16&lt;=$B$6+6,$F16&gt;=$B$6+0),"■",""))</x:f>
      </x:c>
      <x:c r="O16" s="73" t="str">
        <x:f>IF($A16="","",IF(AND($E16&lt;=$B$6+13,$F16&gt;=$B$6+7),"■",""))</x:f>
      </x:c>
      <x:c r="P16" s="73" t="str">
        <x:f>IF($A16="","",IF(AND($E16&lt;=$B$6+20,$F16&gt;=$B$6+14),"■",""))</x:f>
      </x:c>
      <x:c r="Q16" s="73" t="str">
        <x:f>IF($A16="","",IF(AND($E16&lt;=$B$6+27,$F16&gt;=$B$6+21),"■",""))</x:f>
        <x:v>■</x:v>
      </x:c>
      <x:c r="R16" s="73" t="str">
        <x:f>IF($A16="","",IF(AND($E16&lt;=$B$6+34,$F16&gt;=$B$6+28),"■",""))</x:f>
        <x:v>■</x:v>
      </x:c>
      <x:c r="S16" s="73" t="str">
        <x:f>IF($A16="","",IF(AND($E16&lt;=$B$6+41,$F16&gt;=$B$6+35),"■",""))</x:f>
      </x:c>
      <x:c r="T16" s="73" t="str">
        <x:f>IF($A16="","",IF(AND($E16&lt;=$B$6+48,$F16&gt;=$B$6+42),"■",""))</x:f>
      </x:c>
      <x:c r="U16" s="73" t="str">
        <x:f>IF($A16="","",IF(AND($E16&lt;=$B$6+55,$F16&gt;=$B$6+49),"■",""))</x:f>
      </x:c>
      <x:c r="V16" s="63" t="str">
        <x:v>Matériaux livrés à Nantes</x:v>
      </x:c>
    </x:row>
    <x:row r="17" ht="23" customHeight="1">
      <x:c r="A17" s="63" t="str">
        <x:v>T006</x:v>
      </x:c>
      <x:c r="B17" s="63" t="str">
        <x:v>Menuiserie</x:v>
      </x:c>
      <x:c r="C17" s="63" t="str">
        <x:v>Remplacement menuiseries extérieures</x:v>
      </x:c>
      <x:c r="D17" s="63" t="str">
        <x:v>Élodie Garnier</x:v>
      </x:c>
      <x:c r="E17" s="66" t="n">
        <x:v>46217</x:v>
      </x:c>
      <x:c r="F17" s="66" t="n">
        <x:v>46228</x:v>
      </x:c>
      <x:c r="G17" s="102" t="n">
        <x:v>41500</x:v>
      </x:c>
      <x:c r="H17" s="102" t="n">
        <x:v>0</x:v>
      </x:c>
      <x:c r="I17" s="63" t="str">
        <x:v>Non commencé</x:v>
      </x:c>
      <x:c r="J17" s="70" t="n">
        <x:v>0</x:v>
      </x:c>
      <x:c r="K17" s="63" t="str">
        <x:f>IF(A17="","",IF(I17="Terminé","Clôturé",IF(F17&lt;TODAY(),"En retard",IF(E17&gt;TODAY(),"À venir","À suivre"))))</x:f>
        <x:v>À venir</x:v>
      </x:c>
      <x:c r="L17" s="63" t="n">
        <x:f>IF(A17="","",IFERROR(F17-E17+1,""))</x:f>
        <x:v>12</x:v>
      </x:c>
      <x:c r="M17" s="104" t="n">
        <x:f>IF(A17="","",IFERROR(MAX(0,F17-TODAY()),""))</x:f>
        <x:v>46</x:v>
      </x:c>
      <x:c r="N17" s="73" t="str">
        <x:f>IF($A17="","",IF(AND($E17&lt;=$B$6+6,$F17&gt;=$B$6+0),"■",""))</x:f>
      </x:c>
      <x:c r="O17" s="73" t="str">
        <x:f>IF($A17="","",IF(AND($E17&lt;=$B$6+13,$F17&gt;=$B$6+7),"■",""))</x:f>
      </x:c>
      <x:c r="P17" s="73" t="str">
        <x:f>IF($A17="","",IF(AND($E17&lt;=$B$6+20,$F17&gt;=$B$6+14),"■",""))</x:f>
      </x:c>
      <x:c r="Q17" s="73" t="str">
        <x:f>IF($A17="","",IF(AND($E17&lt;=$B$6+27,$F17&gt;=$B$6+21),"■",""))</x:f>
      </x:c>
      <x:c r="R17" s="73" t="str">
        <x:f>IF($A17="","",IF(AND($E17&lt;=$B$6+34,$F17&gt;=$B$6+28),"■",""))</x:f>
        <x:v>■</x:v>
      </x:c>
      <x:c r="S17" s="73" t="str">
        <x:f>IF($A17="","",IF(AND($E17&lt;=$B$6+41,$F17&gt;=$B$6+35),"■",""))</x:f>
        <x:v>■</x:v>
      </x:c>
      <x:c r="T17" s="73" t="str">
        <x:f>IF($A17="","",IF(AND($E17&lt;=$B$6+48,$F17&gt;=$B$6+42),"■",""))</x:f>
      </x:c>
      <x:c r="U17" s="73" t="str">
        <x:f>IF($A17="","",IF(AND($E17&lt;=$B$6+55,$F17&gt;=$B$6+49),"■",""))</x:f>
      </x:c>
      <x:c r="V17" s="63" t="str">
        <x:v>Appartements témoins prioritaires</x:v>
      </x:c>
    </x:row>
    <x:row r="18" ht="23" customHeight="1">
      <x:c r="A18" s="63" t="str">
        <x:v>T007</x:v>
      </x:c>
      <x:c r="B18" s="63" t="str">
        <x:v>Électricité</x:v>
      </x:c>
      <x:c r="C18" s="63" t="str">
        <x:v>Remise aux normes des parties communes</x:v>
      </x:c>
      <x:c r="D18" s="63" t="str">
        <x:v>Mathieu Leroy</x:v>
      </x:c>
      <x:c r="E18" s="66" t="n">
        <x:v>46226</x:v>
      </x:c>
      <x:c r="F18" s="66" t="n">
        <x:v>46237</x:v>
      </x:c>
      <x:c r="G18" s="102" t="n">
        <x:v>29800</x:v>
      </x:c>
      <x:c r="H18" s="102" t="n">
        <x:v>0</x:v>
      </x:c>
      <x:c r="I18" s="63" t="str">
        <x:v>Non commencé</x:v>
      </x:c>
      <x:c r="J18" s="70" t="n">
        <x:v>0</x:v>
      </x:c>
      <x:c r="K18" s="63" t="str">
        <x:f>IF(A18="","",IF(I18="Terminé","Clôturé",IF(F18&lt;TODAY(),"En retard",IF(E18&gt;TODAY(),"À venir","À suivre"))))</x:f>
        <x:v>À venir</x:v>
      </x:c>
      <x:c r="L18" s="63" t="n">
        <x:f>IF(A18="","",IFERROR(F18-E18+1,""))</x:f>
        <x:v>12</x:v>
      </x:c>
      <x:c r="M18" s="104" t="n">
        <x:f>IF(A18="","",IFERROR(MAX(0,F18-TODAY()),""))</x:f>
        <x:v>55</x:v>
      </x:c>
      <x:c r="N18" s="73" t="str">
        <x:f>IF($A18="","",IF(AND($E18&lt;=$B$6+6,$F18&gt;=$B$6+0),"■",""))</x:f>
      </x:c>
      <x:c r="O18" s="73" t="str">
        <x:f>IF($A18="","",IF(AND($E18&lt;=$B$6+13,$F18&gt;=$B$6+7),"■",""))</x:f>
      </x:c>
      <x:c r="P18" s="73" t="str">
        <x:f>IF($A18="","",IF(AND($E18&lt;=$B$6+20,$F18&gt;=$B$6+14),"■",""))</x:f>
      </x:c>
      <x:c r="Q18" s="73" t="str">
        <x:f>IF($A18="","",IF(AND($E18&lt;=$B$6+27,$F18&gt;=$B$6+21),"■",""))</x:f>
      </x:c>
      <x:c r="R18" s="73" t="str">
        <x:f>IF($A18="","",IF(AND($E18&lt;=$B$6+34,$F18&gt;=$B$6+28),"■",""))</x:f>
      </x:c>
      <x:c r="S18" s="73" t="str">
        <x:f>IF($A18="","",IF(AND($E18&lt;=$B$6+41,$F18&gt;=$B$6+35),"■",""))</x:f>
        <x:v>■</x:v>
      </x:c>
      <x:c r="T18" s="73" t="str">
        <x:f>IF($A18="","",IF(AND($E18&lt;=$B$6+48,$F18&gt;=$B$6+42),"■",""))</x:f>
        <x:v>■</x:v>
      </x:c>
      <x:c r="U18" s="73" t="str">
        <x:f>IF($A18="","",IF(AND($E18&lt;=$B$6+55,$F18&gt;=$B$6+49),"■",""))</x:f>
        <x:v>■</x:v>
      </x:c>
      <x:c r="V18" s="63" t="str">
        <x:v>Consuel à anticiper</x:v>
      </x:c>
    </x:row>
    <x:row r="19" ht="23" customHeight="1">
      <x:c r="A19" s="63" t="str">
        <x:v>T008</x:v>
      </x:c>
      <x:c r="B19" s="63" t="str">
        <x:v>Plomberie</x:v>
      </x:c>
      <x:c r="C19" s="63" t="str">
        <x:v>Réseaux sanitaires et colonnes montantes</x:v>
      </x:c>
      <x:c r="D19" s="63" t="str">
        <x:v>Sarah Fontaine</x:v>
      </x:c>
      <x:c r="E19" s="66" t="n">
        <x:v>46234</x:v>
      </x:c>
      <x:c r="F19" s="66" t="n">
        <x:v>46245</x:v>
      </x:c>
      <x:c r="G19" s="102" t="n">
        <x:v>31500</x:v>
      </x:c>
      <x:c r="H19" s="102" t="n">
        <x:v>0</x:v>
      </x:c>
      <x:c r="I19" s="63" t="str">
        <x:v>Non commencé</x:v>
      </x:c>
      <x:c r="J19" s="70" t="n">
        <x:v>0</x:v>
      </x:c>
      <x:c r="K19" s="63" t="str">
        <x:f>IF(A19="","",IF(I19="Terminé","Clôturé",IF(F19&lt;TODAY(),"En retard",IF(E19&gt;TODAY(),"À venir","À suivre"))))</x:f>
        <x:v>À venir</x:v>
      </x:c>
      <x:c r="L19" s="63" t="n">
        <x:f>IF(A19="","",IFERROR(F19-E19+1,""))</x:f>
        <x:v>12</x:v>
      </x:c>
      <x:c r="M19" s="104" t="n">
        <x:f>IF(A19="","",IFERROR(MAX(0,F19-TODAY()),""))</x:f>
        <x:v>63</x:v>
      </x:c>
      <x:c r="N19" s="73" t="str">
        <x:f>IF($A19="","",IF(AND($E19&lt;=$B$6+6,$F19&gt;=$B$6+0),"■",""))</x:f>
      </x:c>
      <x:c r="O19" s="73" t="str">
        <x:f>IF($A19="","",IF(AND($E19&lt;=$B$6+13,$F19&gt;=$B$6+7),"■",""))</x:f>
      </x:c>
      <x:c r="P19" s="73" t="str">
        <x:f>IF($A19="","",IF(AND($E19&lt;=$B$6+20,$F19&gt;=$B$6+14),"■",""))</x:f>
      </x:c>
      <x:c r="Q19" s="73" t="str">
        <x:f>IF($A19="","",IF(AND($E19&lt;=$B$6+27,$F19&gt;=$B$6+21),"■",""))</x:f>
      </x:c>
      <x:c r="R19" s="73" t="str">
        <x:f>IF($A19="","",IF(AND($E19&lt;=$B$6+34,$F19&gt;=$B$6+28),"■",""))</x:f>
      </x:c>
      <x:c r="S19" s="73" t="str">
        <x:f>IF($A19="","",IF(AND($E19&lt;=$B$6+41,$F19&gt;=$B$6+35),"■",""))</x:f>
      </x:c>
      <x:c r="T19" s="73" t="str">
        <x:f>IF($A19="","",IF(AND($E19&lt;=$B$6+48,$F19&gt;=$B$6+42),"■",""))</x:f>
        <x:v>■</x:v>
      </x:c>
      <x:c r="U19" s="73" t="str">
        <x:f>IF($A19="","",IF(AND($E19&lt;=$B$6+55,$F19&gt;=$B$6+49),"■",""))</x:f>
        <x:v>■</x:v>
      </x:c>
      <x:c r="V19" s="63" t="str">
        <x:v>Coordination avec locataires</x:v>
      </x:c>
    </x:row>
    <x:row r="20" ht="23" customHeight="1">
      <x:c r="A20" s="63" t="str">
        <x:v>T009</x:v>
      </x:c>
      <x:c r="B20" s="63" t="str">
        <x:v>Finitions</x:v>
      </x:c>
      <x:c r="C20" s="63" t="str">
        <x:v>Peinture halls et cages d’escalier</x:v>
      </x:c>
      <x:c r="D20" s="63" t="str">
        <x:v>Antoine Rousseau</x:v>
      </x:c>
      <x:c r="E20" s="66" t="n">
        <x:v>46246</x:v>
      </x:c>
      <x:c r="F20" s="66" t="n">
        <x:v>46254</x:v>
      </x:c>
      <x:c r="G20" s="102" t="n">
        <x:v>14200</x:v>
      </x:c>
      <x:c r="H20" s="102" t="n">
        <x:v>0</x:v>
      </x:c>
      <x:c r="I20" s="63" t="str">
        <x:v>Non commencé</x:v>
      </x:c>
      <x:c r="J20" s="70" t="n">
        <x:v>0</x:v>
      </x:c>
      <x:c r="K20" s="63" t="str">
        <x:f>IF(A20="","",IF(I20="Terminé","Clôturé",IF(F20&lt;TODAY(),"En retard",IF(E20&gt;TODAY(),"À venir","À suivre"))))</x:f>
        <x:v>À venir</x:v>
      </x:c>
      <x:c r="L20" s="63" t="n">
        <x:f>IF(A20="","",IFERROR(F20-E20+1,""))</x:f>
        <x:v>9</x:v>
      </x:c>
      <x:c r="M20" s="104" t="n">
        <x:f>IF(A20="","",IFERROR(MAX(0,F20-TODAY()),""))</x:f>
        <x:v>72</x:v>
      </x:c>
      <x:c r="N20" s="73" t="str">
        <x:f>IF($A20="","",IF(AND($E20&lt;=$B$6+6,$F20&gt;=$B$6+0),"■",""))</x:f>
      </x:c>
      <x:c r="O20" s="73" t="str">
        <x:f>IF($A20="","",IF(AND($E20&lt;=$B$6+13,$F20&gt;=$B$6+7),"■",""))</x:f>
      </x:c>
      <x:c r="P20" s="73" t="str">
        <x:f>IF($A20="","",IF(AND($E20&lt;=$B$6+20,$F20&gt;=$B$6+14),"■",""))</x:f>
      </x:c>
      <x:c r="Q20" s="73" t="str">
        <x:f>IF($A20="","",IF(AND($E20&lt;=$B$6+27,$F20&gt;=$B$6+21),"■",""))</x:f>
      </x:c>
      <x:c r="R20" s="73" t="str">
        <x:f>IF($A20="","",IF(AND($E20&lt;=$B$6+34,$F20&gt;=$B$6+28),"■",""))</x:f>
      </x:c>
      <x:c r="S20" s="73" t="str">
        <x:f>IF($A20="","",IF(AND($E20&lt;=$B$6+41,$F20&gt;=$B$6+35),"■",""))</x:f>
      </x:c>
      <x:c r="T20" s="73" t="str">
        <x:f>IF($A20="","",IF(AND($E20&lt;=$B$6+48,$F20&gt;=$B$6+42),"■",""))</x:f>
      </x:c>
      <x:c r="U20" s="73" t="str">
        <x:f>IF($A20="","",IF(AND($E20&lt;=$B$6+55,$F20&gt;=$B$6+49),"■",""))</x:f>
      </x:c>
      <x:c r="V20" s="63" t="str">
        <x:v>Choix teintes copropriété</x:v>
      </x:c>
    </x:row>
    <x:row r="21" ht="23" customHeight="1">
      <x:c r="A21" s="63" t="str">
        <x:v>T010</x:v>
      </x:c>
      <x:c r="B21" s="63" t="str">
        <x:v>Réception</x:v>
      </x:c>
      <x:c r="C21" s="63" t="str">
        <x:v>Nettoyage final, levée réserves et PV</x:v>
      </x:c>
      <x:c r="D21" s="63" t="str">
        <x:v>Claire Bernard</x:v>
      </x:c>
      <x:c r="E21" s="66" t="n">
        <x:v>46255</x:v>
      </x:c>
      <x:c r="F21" s="66" t="n">
        <x:v>46262</x:v>
      </x:c>
      <x:c r="G21" s="102" t="n">
        <x:v>9800</x:v>
      </x:c>
      <x:c r="H21" s="102" t="n">
        <x:v>0</x:v>
      </x:c>
      <x:c r="I21" s="63" t="str">
        <x:v>Non commencé</x:v>
      </x:c>
      <x:c r="J21" s="70" t="n">
        <x:v>0</x:v>
      </x:c>
      <x:c r="K21" s="63" t="str">
        <x:f>IF(A21="","",IF(I21="Terminé","Clôturé",IF(F21&lt;TODAY(),"En retard",IF(E21&gt;TODAY(),"À venir","À suivre"))))</x:f>
        <x:v>À venir</x:v>
      </x:c>
      <x:c r="L21" s="63" t="n">
        <x:f>IF(A21="","",IFERROR(F21-E21+1,""))</x:f>
        <x:v>8</x:v>
      </x:c>
      <x:c r="M21" s="104" t="n">
        <x:f>IF(A21="","",IFERROR(MAX(0,F21-TODAY()),""))</x:f>
        <x:v>80</x:v>
      </x:c>
      <x:c r="N21" s="73" t="str">
        <x:f>IF($A21="","",IF(AND($E21&lt;=$B$6+6,$F21&gt;=$B$6+0),"■",""))</x:f>
      </x:c>
      <x:c r="O21" s="73" t="str">
        <x:f>IF($A21="","",IF(AND($E21&lt;=$B$6+13,$F21&gt;=$B$6+7),"■",""))</x:f>
      </x:c>
      <x:c r="P21" s="73" t="str">
        <x:f>IF($A21="","",IF(AND($E21&lt;=$B$6+20,$F21&gt;=$B$6+14),"■",""))</x:f>
      </x:c>
      <x:c r="Q21" s="73" t="str">
        <x:f>IF($A21="","",IF(AND($E21&lt;=$B$6+27,$F21&gt;=$B$6+21),"■",""))</x:f>
      </x:c>
      <x:c r="R21" s="73" t="str">
        <x:f>IF($A21="","",IF(AND($E21&lt;=$B$6+34,$F21&gt;=$B$6+28),"■",""))</x:f>
      </x:c>
      <x:c r="S21" s="73" t="str">
        <x:f>IF($A21="","",IF(AND($E21&lt;=$B$6+41,$F21&gt;=$B$6+35),"■",""))</x:f>
      </x:c>
      <x:c r="T21" s="73" t="str">
        <x:f>IF($A21="","",IF(AND($E21&lt;=$B$6+48,$F21&gt;=$B$6+42),"■",""))</x:f>
      </x:c>
      <x:c r="U21" s="73" t="str">
        <x:f>IF($A21="","",IF(AND($E21&lt;=$B$6+55,$F21&gt;=$B$6+49),"■",""))</x:f>
      </x:c>
      <x:c r="V21" s="63" t="str">
        <x:v>Réception prévue à Nantes</x:v>
      </x:c>
    </x:row>
    <x:row r="22" ht="23" customHeight="1">
      <x:c r="A22" s="63"/>
      <x:c r="B22" s="63"/>
      <x:c r="C22" s="63"/>
      <x:c r="D22" s="63"/>
      <x:c r="E22" s="66"/>
      <x:c r="F22" s="66"/>
      <x:c r="G22" s="102"/>
      <x:c r="H22" s="102"/>
      <x:c r="I22" s="63"/>
      <x:c r="J22" s="70"/>
      <x:c r="K22" s="63" t="str">
        <x:f>IF(A22="","",IF(I22="Terminé","Clôturé",IF(F22&lt;TODAY(),"En retard",IF(E22&gt;TODAY(),"À venir","À suivre"))))</x:f>
      </x:c>
      <x:c r="L22" s="63" t="str">
        <x:f>IF(A22="","",IFERROR(F22-E22+1,""))</x:f>
      </x:c>
      <x:c r="M22" s="104" t="str">
        <x:f>IF(A22="","",IFERROR(MAX(0,F22-TODAY()),""))</x:f>
      </x:c>
      <x:c r="N22" s="73" t="str">
        <x:f>IF($A22="","",IF(AND($E22&lt;=$B$6+6,$F22&gt;=$B$6+0),"■",""))</x:f>
      </x:c>
      <x:c r="O22" s="73" t="str">
        <x:f>IF($A22="","",IF(AND($E22&lt;=$B$6+13,$F22&gt;=$B$6+7),"■",""))</x:f>
      </x:c>
      <x:c r="P22" s="73" t="str">
        <x:f>IF($A22="","",IF(AND($E22&lt;=$B$6+20,$F22&gt;=$B$6+14),"■",""))</x:f>
      </x:c>
      <x:c r="Q22" s="73" t="str">
        <x:f>IF($A22="","",IF(AND($E22&lt;=$B$6+27,$F22&gt;=$B$6+21),"■",""))</x:f>
      </x:c>
      <x:c r="R22" s="73" t="str">
        <x:f>IF($A22="","",IF(AND($E22&lt;=$B$6+34,$F22&gt;=$B$6+28),"■",""))</x:f>
      </x:c>
      <x:c r="S22" s="73" t="str">
        <x:f>IF($A22="","",IF(AND($E22&lt;=$B$6+41,$F22&gt;=$B$6+35),"■",""))</x:f>
      </x:c>
      <x:c r="T22" s="73" t="str">
        <x:f>IF($A22="","",IF(AND($E22&lt;=$B$6+48,$F22&gt;=$B$6+42),"■",""))</x:f>
      </x:c>
      <x:c r="U22" s="73" t="str">
        <x:f>IF($A22="","",IF(AND($E22&lt;=$B$6+55,$F22&gt;=$B$6+49),"■",""))</x:f>
      </x:c>
      <x:c r="V22" s="63"/>
    </x:row>
    <x:row r="23" ht="23" customHeight="1">
      <x:c r="A23" s="63"/>
      <x:c r="B23" s="63"/>
      <x:c r="C23" s="63"/>
      <x:c r="D23" s="63"/>
      <x:c r="E23" s="66"/>
      <x:c r="F23" s="66"/>
      <x:c r="G23" s="102"/>
      <x:c r="H23" s="102"/>
      <x:c r="I23" s="63"/>
      <x:c r="J23" s="70"/>
      <x:c r="K23" s="63" t="str">
        <x:f>IF(A23="","",IF(I23="Terminé","Clôturé",IF(F23&lt;TODAY(),"En retard",IF(E23&gt;TODAY(),"À venir","À suivre"))))</x:f>
      </x:c>
      <x:c r="L23" s="63" t="str">
        <x:f>IF(A23="","",IFERROR(F23-E23+1,""))</x:f>
      </x:c>
      <x:c r="M23" s="104" t="str">
        <x:f>IF(A23="","",IFERROR(MAX(0,F23-TODAY()),""))</x:f>
      </x:c>
      <x:c r="N23" s="73" t="str">
        <x:f>IF($A23="","",IF(AND($E23&lt;=$B$6+6,$F23&gt;=$B$6+0),"■",""))</x:f>
      </x:c>
      <x:c r="O23" s="73" t="str">
        <x:f>IF($A23="","",IF(AND($E23&lt;=$B$6+13,$F23&gt;=$B$6+7),"■",""))</x:f>
      </x:c>
      <x:c r="P23" s="73" t="str">
        <x:f>IF($A23="","",IF(AND($E23&lt;=$B$6+20,$F23&gt;=$B$6+14),"■",""))</x:f>
      </x:c>
      <x:c r="Q23" s="73" t="str">
        <x:f>IF($A23="","",IF(AND($E23&lt;=$B$6+27,$F23&gt;=$B$6+21),"■",""))</x:f>
      </x:c>
      <x:c r="R23" s="73" t="str">
        <x:f>IF($A23="","",IF(AND($E23&lt;=$B$6+34,$F23&gt;=$B$6+28),"■",""))</x:f>
      </x:c>
      <x:c r="S23" s="73" t="str">
        <x:f>IF($A23="","",IF(AND($E23&lt;=$B$6+41,$F23&gt;=$B$6+35),"■",""))</x:f>
      </x:c>
      <x:c r="T23" s="73" t="str">
        <x:f>IF($A23="","",IF(AND($E23&lt;=$B$6+48,$F23&gt;=$B$6+42),"■",""))</x:f>
      </x:c>
      <x:c r="U23" s="73" t="str">
        <x:f>IF($A23="","",IF(AND($E23&lt;=$B$6+55,$F23&gt;=$B$6+49),"■",""))</x:f>
      </x:c>
      <x:c r="V23" s="63"/>
    </x:row>
    <x:row r="24" ht="23" customHeight="1">
      <x:c r="A24" s="63"/>
      <x:c r="B24" s="63"/>
      <x:c r="C24" s="63"/>
      <x:c r="D24" s="63"/>
      <x:c r="E24" s="66"/>
      <x:c r="F24" s="66"/>
      <x:c r="G24" s="102"/>
      <x:c r="H24" s="102"/>
      <x:c r="I24" s="63"/>
      <x:c r="J24" s="70"/>
      <x:c r="K24" s="63" t="str">
        <x:f>IF(A24="","",IF(I24="Terminé","Clôturé",IF(F24&lt;TODAY(),"En retard",IF(E24&gt;TODAY(),"À venir","À suivre"))))</x:f>
      </x:c>
      <x:c r="L24" s="63" t="str">
        <x:f>IF(A24="","",IFERROR(F24-E24+1,""))</x:f>
      </x:c>
      <x:c r="M24" s="104" t="str">
        <x:f>IF(A24="","",IFERROR(MAX(0,F24-TODAY()),""))</x:f>
      </x:c>
      <x:c r="N24" s="73" t="str">
        <x:f>IF($A24="","",IF(AND($E24&lt;=$B$6+6,$F24&gt;=$B$6+0),"■",""))</x:f>
      </x:c>
      <x:c r="O24" s="73" t="str">
        <x:f>IF($A24="","",IF(AND($E24&lt;=$B$6+13,$F24&gt;=$B$6+7),"■",""))</x:f>
      </x:c>
      <x:c r="P24" s="73" t="str">
        <x:f>IF($A24="","",IF(AND($E24&lt;=$B$6+20,$F24&gt;=$B$6+14),"■",""))</x:f>
      </x:c>
      <x:c r="Q24" s="73" t="str">
        <x:f>IF($A24="","",IF(AND($E24&lt;=$B$6+27,$F24&gt;=$B$6+21),"■",""))</x:f>
      </x:c>
      <x:c r="R24" s="73" t="str">
        <x:f>IF($A24="","",IF(AND($E24&lt;=$B$6+34,$F24&gt;=$B$6+28),"■",""))</x:f>
      </x:c>
      <x:c r="S24" s="73" t="str">
        <x:f>IF($A24="","",IF(AND($E24&lt;=$B$6+41,$F24&gt;=$B$6+35),"■",""))</x:f>
      </x:c>
      <x:c r="T24" s="73" t="str">
        <x:f>IF($A24="","",IF(AND($E24&lt;=$B$6+48,$F24&gt;=$B$6+42),"■",""))</x:f>
      </x:c>
      <x:c r="U24" s="73" t="str">
        <x:f>IF($A24="","",IF(AND($E24&lt;=$B$6+55,$F24&gt;=$B$6+49),"■",""))</x:f>
      </x:c>
      <x:c r="V24" s="63"/>
    </x:row>
    <x:row r="25" ht="23" customHeight="1">
      <x:c r="A25" s="63"/>
      <x:c r="B25" s="63"/>
      <x:c r="C25" s="63"/>
      <x:c r="D25" s="63"/>
      <x:c r="E25" s="66"/>
      <x:c r="F25" s="66"/>
      <x:c r="G25" s="102"/>
      <x:c r="H25" s="102"/>
      <x:c r="I25" s="63"/>
      <x:c r="J25" s="70"/>
      <x:c r="K25" s="63" t="str">
        <x:f>IF(A25="","",IF(I25="Terminé","Clôturé",IF(F25&lt;TODAY(),"En retard",IF(E25&gt;TODAY(),"À venir","À suivre"))))</x:f>
      </x:c>
      <x:c r="L25" s="63" t="str">
        <x:f>IF(A25="","",IFERROR(F25-E25+1,""))</x:f>
      </x:c>
      <x:c r="M25" s="104" t="str">
        <x:f>IF(A25="","",IFERROR(MAX(0,F25-TODAY()),""))</x:f>
      </x:c>
      <x:c r="N25" s="73" t="str">
        <x:f>IF($A25="","",IF(AND($E25&lt;=$B$6+6,$F25&gt;=$B$6+0),"■",""))</x:f>
      </x:c>
      <x:c r="O25" s="73" t="str">
        <x:f>IF($A25="","",IF(AND($E25&lt;=$B$6+13,$F25&gt;=$B$6+7),"■",""))</x:f>
      </x:c>
      <x:c r="P25" s="73" t="str">
        <x:f>IF($A25="","",IF(AND($E25&lt;=$B$6+20,$F25&gt;=$B$6+14),"■",""))</x:f>
      </x:c>
      <x:c r="Q25" s="73" t="str">
        <x:f>IF($A25="","",IF(AND($E25&lt;=$B$6+27,$F25&gt;=$B$6+21),"■",""))</x:f>
      </x:c>
      <x:c r="R25" s="73" t="str">
        <x:f>IF($A25="","",IF(AND($E25&lt;=$B$6+34,$F25&gt;=$B$6+28),"■",""))</x:f>
      </x:c>
      <x:c r="S25" s="73" t="str">
        <x:f>IF($A25="","",IF(AND($E25&lt;=$B$6+41,$F25&gt;=$B$6+35),"■",""))</x:f>
      </x:c>
      <x:c r="T25" s="73" t="str">
        <x:f>IF($A25="","",IF(AND($E25&lt;=$B$6+48,$F25&gt;=$B$6+42),"■",""))</x:f>
      </x:c>
      <x:c r="U25" s="73" t="str">
        <x:f>IF($A25="","",IF(AND($E25&lt;=$B$6+55,$F25&gt;=$B$6+49),"■",""))</x:f>
      </x:c>
      <x:c r="V25" s="63"/>
    </x:row>
    <x:row r="26" ht="23" customHeight="1">
      <x:c r="A26" s="63"/>
      <x:c r="B26" s="63"/>
      <x:c r="C26" s="63"/>
      <x:c r="D26" s="63"/>
      <x:c r="E26" s="66"/>
      <x:c r="F26" s="66"/>
      <x:c r="G26" s="102"/>
      <x:c r="H26" s="102"/>
      <x:c r="I26" s="63"/>
      <x:c r="J26" s="70"/>
      <x:c r="K26" s="63" t="str">
        <x:f>IF(A26="","",IF(I26="Terminé","Clôturé",IF(F26&lt;TODAY(),"En retard",IF(E26&gt;TODAY(),"À venir","À suivre"))))</x:f>
      </x:c>
      <x:c r="L26" s="63" t="str">
        <x:f>IF(A26="","",IFERROR(F26-E26+1,""))</x:f>
      </x:c>
      <x:c r="M26" s="104" t="str">
        <x:f>IF(A26="","",IFERROR(MAX(0,F26-TODAY()),""))</x:f>
      </x:c>
      <x:c r="N26" s="73" t="str">
        <x:f>IF($A26="","",IF(AND($E26&lt;=$B$6+6,$F26&gt;=$B$6+0),"■",""))</x:f>
      </x:c>
      <x:c r="O26" s="73" t="str">
        <x:f>IF($A26="","",IF(AND($E26&lt;=$B$6+13,$F26&gt;=$B$6+7),"■",""))</x:f>
      </x:c>
      <x:c r="P26" s="73" t="str">
        <x:f>IF($A26="","",IF(AND($E26&lt;=$B$6+20,$F26&gt;=$B$6+14),"■",""))</x:f>
      </x:c>
      <x:c r="Q26" s="73" t="str">
        <x:f>IF($A26="","",IF(AND($E26&lt;=$B$6+27,$F26&gt;=$B$6+21),"■",""))</x:f>
      </x:c>
      <x:c r="R26" s="73" t="str">
        <x:f>IF($A26="","",IF(AND($E26&lt;=$B$6+34,$F26&gt;=$B$6+28),"■",""))</x:f>
      </x:c>
      <x:c r="S26" s="73" t="str">
        <x:f>IF($A26="","",IF(AND($E26&lt;=$B$6+41,$F26&gt;=$B$6+35),"■",""))</x:f>
      </x:c>
      <x:c r="T26" s="73" t="str">
        <x:f>IF($A26="","",IF(AND($E26&lt;=$B$6+48,$F26&gt;=$B$6+42),"■",""))</x:f>
      </x:c>
      <x:c r="U26" s="73" t="str">
        <x:f>IF($A26="","",IF(AND($E26&lt;=$B$6+55,$F26&gt;=$B$6+49),"■",""))</x:f>
      </x:c>
      <x:c r="V26" s="63"/>
    </x:row>
    <x:row r="27" ht="23" customHeight="1">
      <x:c r="A27" s="63"/>
      <x:c r="B27" s="63"/>
      <x:c r="C27" s="63"/>
      <x:c r="D27" s="63"/>
      <x:c r="E27" s="66"/>
      <x:c r="F27" s="66"/>
      <x:c r="G27" s="102"/>
      <x:c r="H27" s="102"/>
      <x:c r="I27" s="63"/>
      <x:c r="J27" s="70"/>
      <x:c r="K27" s="63" t="str">
        <x:f>IF(A27="","",IF(I27="Terminé","Clôturé",IF(F27&lt;TODAY(),"En retard",IF(E27&gt;TODAY(),"À venir","À suivre"))))</x:f>
      </x:c>
      <x:c r="L27" s="63" t="str">
        <x:f>IF(A27="","",IFERROR(F27-E27+1,""))</x:f>
      </x:c>
      <x:c r="M27" s="104" t="str">
        <x:f>IF(A27="","",IFERROR(MAX(0,F27-TODAY()),""))</x:f>
      </x:c>
      <x:c r="N27" s="73" t="str">
        <x:f>IF($A27="","",IF(AND($E27&lt;=$B$6+6,$F27&gt;=$B$6+0),"■",""))</x:f>
      </x:c>
      <x:c r="O27" s="73" t="str">
        <x:f>IF($A27="","",IF(AND($E27&lt;=$B$6+13,$F27&gt;=$B$6+7),"■",""))</x:f>
      </x:c>
      <x:c r="P27" s="73" t="str">
        <x:f>IF($A27="","",IF(AND($E27&lt;=$B$6+20,$F27&gt;=$B$6+14),"■",""))</x:f>
      </x:c>
      <x:c r="Q27" s="73" t="str">
        <x:f>IF($A27="","",IF(AND($E27&lt;=$B$6+27,$F27&gt;=$B$6+21),"■",""))</x:f>
      </x:c>
      <x:c r="R27" s="73" t="str">
        <x:f>IF($A27="","",IF(AND($E27&lt;=$B$6+34,$F27&gt;=$B$6+28),"■",""))</x:f>
      </x:c>
      <x:c r="S27" s="73" t="str">
        <x:f>IF($A27="","",IF(AND($E27&lt;=$B$6+41,$F27&gt;=$B$6+35),"■",""))</x:f>
      </x:c>
      <x:c r="T27" s="73" t="str">
        <x:f>IF($A27="","",IF(AND($E27&lt;=$B$6+48,$F27&gt;=$B$6+42),"■",""))</x:f>
      </x:c>
      <x:c r="U27" s="73" t="str">
        <x:f>IF($A27="","",IF(AND($E27&lt;=$B$6+55,$F27&gt;=$B$6+49),"■",""))</x:f>
      </x:c>
      <x:c r="V27" s="63"/>
    </x:row>
    <x:row r="28" ht="23" customHeight="1">
      <x:c r="A28" s="63"/>
      <x:c r="B28" s="63"/>
      <x:c r="C28" s="63"/>
      <x:c r="D28" s="63"/>
      <x:c r="E28" s="66"/>
      <x:c r="F28" s="66"/>
      <x:c r="G28" s="102"/>
      <x:c r="H28" s="102"/>
      <x:c r="I28" s="63"/>
      <x:c r="J28" s="70"/>
      <x:c r="K28" s="63" t="str">
        <x:f>IF(A28="","",IF(I28="Terminé","Clôturé",IF(F28&lt;TODAY(),"En retard",IF(E28&gt;TODAY(),"À venir","À suivre"))))</x:f>
      </x:c>
      <x:c r="L28" s="63" t="str">
        <x:f>IF(A28="","",IFERROR(F28-E28+1,""))</x:f>
      </x:c>
      <x:c r="M28" s="104" t="str">
        <x:f>IF(A28="","",IFERROR(MAX(0,F28-TODAY()),""))</x:f>
      </x:c>
      <x:c r="N28" s="73" t="str">
        <x:f>IF($A28="","",IF(AND($E28&lt;=$B$6+6,$F28&gt;=$B$6+0),"■",""))</x:f>
      </x:c>
      <x:c r="O28" s="73" t="str">
        <x:f>IF($A28="","",IF(AND($E28&lt;=$B$6+13,$F28&gt;=$B$6+7),"■",""))</x:f>
      </x:c>
      <x:c r="P28" s="73" t="str">
        <x:f>IF($A28="","",IF(AND($E28&lt;=$B$6+20,$F28&gt;=$B$6+14),"■",""))</x:f>
      </x:c>
      <x:c r="Q28" s="73" t="str">
        <x:f>IF($A28="","",IF(AND($E28&lt;=$B$6+27,$F28&gt;=$B$6+21),"■",""))</x:f>
      </x:c>
      <x:c r="R28" s="73" t="str">
        <x:f>IF($A28="","",IF(AND($E28&lt;=$B$6+34,$F28&gt;=$B$6+28),"■",""))</x:f>
      </x:c>
      <x:c r="S28" s="73" t="str">
        <x:f>IF($A28="","",IF(AND($E28&lt;=$B$6+41,$F28&gt;=$B$6+35),"■",""))</x:f>
      </x:c>
      <x:c r="T28" s="73" t="str">
        <x:f>IF($A28="","",IF(AND($E28&lt;=$B$6+48,$F28&gt;=$B$6+42),"■",""))</x:f>
      </x:c>
      <x:c r="U28" s="73" t="str">
        <x:f>IF($A28="","",IF(AND($E28&lt;=$B$6+55,$F28&gt;=$B$6+49),"■",""))</x:f>
      </x:c>
      <x:c r="V28" s="63"/>
    </x:row>
    <x:row r="29" ht="23" customHeight="1">
      <x:c r="A29" s="63"/>
      <x:c r="B29" s="63"/>
      <x:c r="C29" s="63"/>
      <x:c r="D29" s="63"/>
      <x:c r="E29" s="66"/>
      <x:c r="F29" s="66"/>
      <x:c r="G29" s="102"/>
      <x:c r="H29" s="102"/>
      <x:c r="I29" s="63"/>
      <x:c r="J29" s="70"/>
      <x:c r="K29" s="63" t="str">
        <x:f>IF(A29="","",IF(I29="Terminé","Clôturé",IF(F29&lt;TODAY(),"En retard",IF(E29&gt;TODAY(),"À venir","À suivre"))))</x:f>
      </x:c>
      <x:c r="L29" s="63" t="str">
        <x:f>IF(A29="","",IFERROR(F29-E29+1,""))</x:f>
      </x:c>
      <x:c r="M29" s="104" t="str">
        <x:f>IF(A29="","",IFERROR(MAX(0,F29-TODAY()),""))</x:f>
      </x:c>
      <x:c r="N29" s="73" t="str">
        <x:f>IF($A29="","",IF(AND($E29&lt;=$B$6+6,$F29&gt;=$B$6+0),"■",""))</x:f>
      </x:c>
      <x:c r="O29" s="73" t="str">
        <x:f>IF($A29="","",IF(AND($E29&lt;=$B$6+13,$F29&gt;=$B$6+7),"■",""))</x:f>
      </x:c>
      <x:c r="P29" s="73" t="str">
        <x:f>IF($A29="","",IF(AND($E29&lt;=$B$6+20,$F29&gt;=$B$6+14),"■",""))</x:f>
      </x:c>
      <x:c r="Q29" s="73" t="str">
        <x:f>IF($A29="","",IF(AND($E29&lt;=$B$6+27,$F29&gt;=$B$6+21),"■",""))</x:f>
      </x:c>
      <x:c r="R29" s="73" t="str">
        <x:f>IF($A29="","",IF(AND($E29&lt;=$B$6+34,$F29&gt;=$B$6+28),"■",""))</x:f>
      </x:c>
      <x:c r="S29" s="73" t="str">
        <x:f>IF($A29="","",IF(AND($E29&lt;=$B$6+41,$F29&gt;=$B$6+35),"■",""))</x:f>
      </x:c>
      <x:c r="T29" s="73" t="str">
        <x:f>IF($A29="","",IF(AND($E29&lt;=$B$6+48,$F29&gt;=$B$6+42),"■",""))</x:f>
      </x:c>
      <x:c r="U29" s="73" t="str">
        <x:f>IF($A29="","",IF(AND($E29&lt;=$B$6+55,$F29&gt;=$B$6+49),"■",""))</x:f>
      </x:c>
      <x:c r="V29" s="63"/>
    </x:row>
    <x:row r="30" ht="23" customHeight="1">
      <x:c r="A30" s="63"/>
      <x:c r="B30" s="63"/>
      <x:c r="C30" s="63"/>
      <x:c r="D30" s="63"/>
      <x:c r="E30" s="66"/>
      <x:c r="F30" s="66"/>
      <x:c r="G30" s="102"/>
      <x:c r="H30" s="102"/>
      <x:c r="I30" s="63"/>
      <x:c r="J30" s="70"/>
      <x:c r="K30" s="63" t="str">
        <x:f>IF(A30="","",IF(I30="Terminé","Clôturé",IF(F30&lt;TODAY(),"En retard",IF(E30&gt;TODAY(),"À venir","À suivre"))))</x:f>
      </x:c>
      <x:c r="L30" s="63" t="str">
        <x:f>IF(A30="","",IFERROR(F30-E30+1,""))</x:f>
      </x:c>
      <x:c r="M30" s="104" t="str">
        <x:f>IF(A30="","",IFERROR(MAX(0,F30-TODAY()),""))</x:f>
      </x:c>
      <x:c r="N30" s="73" t="str">
        <x:f>IF($A30="","",IF(AND($E30&lt;=$B$6+6,$F30&gt;=$B$6+0),"■",""))</x:f>
      </x:c>
      <x:c r="O30" s="73" t="str">
        <x:f>IF($A30="","",IF(AND($E30&lt;=$B$6+13,$F30&gt;=$B$6+7),"■",""))</x:f>
      </x:c>
      <x:c r="P30" s="73" t="str">
        <x:f>IF($A30="","",IF(AND($E30&lt;=$B$6+20,$F30&gt;=$B$6+14),"■",""))</x:f>
      </x:c>
      <x:c r="Q30" s="73" t="str">
        <x:f>IF($A30="","",IF(AND($E30&lt;=$B$6+27,$F30&gt;=$B$6+21),"■",""))</x:f>
      </x:c>
      <x:c r="R30" s="73" t="str">
        <x:f>IF($A30="","",IF(AND($E30&lt;=$B$6+34,$F30&gt;=$B$6+28),"■",""))</x:f>
      </x:c>
      <x:c r="S30" s="73" t="str">
        <x:f>IF($A30="","",IF(AND($E30&lt;=$B$6+41,$F30&gt;=$B$6+35),"■",""))</x:f>
      </x:c>
      <x:c r="T30" s="73" t="str">
        <x:f>IF($A30="","",IF(AND($E30&lt;=$B$6+48,$F30&gt;=$B$6+42),"■",""))</x:f>
      </x:c>
      <x:c r="U30" s="73" t="str">
        <x:f>IF($A30="","",IF(AND($E30&lt;=$B$6+55,$F30&gt;=$B$6+49),"■",""))</x:f>
      </x:c>
      <x:c r="V30" s="63"/>
    </x:row>
    <x:row r="31" ht="23" customHeight="1">
      <x:c r="A31" s="63"/>
      <x:c r="B31" s="63"/>
      <x:c r="C31" s="63"/>
      <x:c r="D31" s="63"/>
      <x:c r="E31" s="66"/>
      <x:c r="F31" s="66"/>
      <x:c r="G31" s="102"/>
      <x:c r="H31" s="102"/>
      <x:c r="I31" s="63"/>
      <x:c r="J31" s="70"/>
      <x:c r="K31" s="63" t="str">
        <x:f>IF(A31="","",IF(I31="Terminé","Clôturé",IF(F31&lt;TODAY(),"En retard",IF(E31&gt;TODAY(),"À venir","À suivre"))))</x:f>
      </x:c>
      <x:c r="L31" s="63" t="str">
        <x:f>IF(A31="","",IFERROR(F31-E31+1,""))</x:f>
      </x:c>
      <x:c r="M31" s="104" t="str">
        <x:f>IF(A31="","",IFERROR(MAX(0,F31-TODAY()),""))</x:f>
      </x:c>
      <x:c r="N31" s="73" t="str">
        <x:f>IF($A31="","",IF(AND($E31&lt;=$B$6+6,$F31&gt;=$B$6+0),"■",""))</x:f>
      </x:c>
      <x:c r="O31" s="73" t="str">
        <x:f>IF($A31="","",IF(AND($E31&lt;=$B$6+13,$F31&gt;=$B$6+7),"■",""))</x:f>
      </x:c>
      <x:c r="P31" s="73" t="str">
        <x:f>IF($A31="","",IF(AND($E31&lt;=$B$6+20,$F31&gt;=$B$6+14),"■",""))</x:f>
      </x:c>
      <x:c r="Q31" s="73" t="str">
        <x:f>IF($A31="","",IF(AND($E31&lt;=$B$6+27,$F31&gt;=$B$6+21),"■",""))</x:f>
      </x:c>
      <x:c r="R31" s="73" t="str">
        <x:f>IF($A31="","",IF(AND($E31&lt;=$B$6+34,$F31&gt;=$B$6+28),"■",""))</x:f>
      </x:c>
      <x:c r="S31" s="73" t="str">
        <x:f>IF($A31="","",IF(AND($E31&lt;=$B$6+41,$F31&gt;=$B$6+35),"■",""))</x:f>
      </x:c>
      <x:c r="T31" s="73" t="str">
        <x:f>IF($A31="","",IF(AND($E31&lt;=$B$6+48,$F31&gt;=$B$6+42),"■",""))</x:f>
      </x:c>
      <x:c r="U31" s="73" t="str">
        <x:f>IF($A31="","",IF(AND($E31&lt;=$B$6+55,$F31&gt;=$B$6+49),"■",""))</x:f>
      </x:c>
      <x:c r="V31" s="63"/>
    </x:row>
    <x:row r="32" ht="23" customHeight="1">
      <x:c r="A32" s="63"/>
      <x:c r="B32" s="63"/>
      <x:c r="C32" s="63"/>
      <x:c r="D32" s="63"/>
      <x:c r="E32" s="66"/>
      <x:c r="F32" s="66"/>
      <x:c r="G32" s="102"/>
      <x:c r="H32" s="102"/>
      <x:c r="I32" s="63"/>
      <x:c r="J32" s="70"/>
      <x:c r="K32" s="63" t="str">
        <x:f>IF(A32="","",IF(I32="Terminé","Clôturé",IF(F32&lt;TODAY(),"En retard",IF(E32&gt;TODAY(),"À venir","À suivre"))))</x:f>
      </x:c>
      <x:c r="L32" s="63" t="str">
        <x:f>IF(A32="","",IFERROR(F32-E32+1,""))</x:f>
      </x:c>
      <x:c r="M32" s="104" t="str">
        <x:f>IF(A32="","",IFERROR(MAX(0,F32-TODAY()),""))</x:f>
      </x:c>
      <x:c r="N32" s="73" t="str">
        <x:f>IF($A32="","",IF(AND($E32&lt;=$B$6+6,$F32&gt;=$B$6+0),"■",""))</x:f>
      </x:c>
      <x:c r="O32" s="73" t="str">
        <x:f>IF($A32="","",IF(AND($E32&lt;=$B$6+13,$F32&gt;=$B$6+7),"■",""))</x:f>
      </x:c>
      <x:c r="P32" s="73" t="str">
        <x:f>IF($A32="","",IF(AND($E32&lt;=$B$6+20,$F32&gt;=$B$6+14),"■",""))</x:f>
      </x:c>
      <x:c r="Q32" s="73" t="str">
        <x:f>IF($A32="","",IF(AND($E32&lt;=$B$6+27,$F32&gt;=$B$6+21),"■",""))</x:f>
      </x:c>
      <x:c r="R32" s="73" t="str">
        <x:f>IF($A32="","",IF(AND($E32&lt;=$B$6+34,$F32&gt;=$B$6+28),"■",""))</x:f>
      </x:c>
      <x:c r="S32" s="73" t="str">
        <x:f>IF($A32="","",IF(AND($E32&lt;=$B$6+41,$F32&gt;=$B$6+35),"■",""))</x:f>
      </x:c>
      <x:c r="T32" s="73" t="str">
        <x:f>IF($A32="","",IF(AND($E32&lt;=$B$6+48,$F32&gt;=$B$6+42),"■",""))</x:f>
      </x:c>
      <x:c r="U32" s="73" t="str">
        <x:f>IF($A32="","",IF(AND($E32&lt;=$B$6+55,$F32&gt;=$B$6+49),"■",""))</x:f>
      </x:c>
      <x:c r="V32" s="63"/>
    </x:row>
    <x:row r="33" ht="23" customHeight="1">
      <x:c r="A33" s="63"/>
      <x:c r="B33" s="63"/>
      <x:c r="C33" s="63"/>
      <x:c r="D33" s="63"/>
      <x:c r="E33" s="66"/>
      <x:c r="F33" s="66"/>
      <x:c r="G33" s="102"/>
      <x:c r="H33" s="102"/>
      <x:c r="I33" s="63"/>
      <x:c r="J33" s="70"/>
      <x:c r="K33" s="63" t="str">
        <x:f>IF(A33="","",IF(I33="Terminé","Clôturé",IF(F33&lt;TODAY(),"En retard",IF(E33&gt;TODAY(),"À venir","À suivre"))))</x:f>
      </x:c>
      <x:c r="L33" s="63" t="str">
        <x:f>IF(A33="","",IFERROR(F33-E33+1,""))</x:f>
      </x:c>
      <x:c r="M33" s="104" t="str">
        <x:f>IF(A33="","",IFERROR(MAX(0,F33-TODAY()),""))</x:f>
      </x:c>
      <x:c r="N33" s="73" t="str">
        <x:f>IF($A33="","",IF(AND($E33&lt;=$B$6+6,$F33&gt;=$B$6+0),"■",""))</x:f>
      </x:c>
      <x:c r="O33" s="73" t="str">
        <x:f>IF($A33="","",IF(AND($E33&lt;=$B$6+13,$F33&gt;=$B$6+7),"■",""))</x:f>
      </x:c>
      <x:c r="P33" s="73" t="str">
        <x:f>IF($A33="","",IF(AND($E33&lt;=$B$6+20,$F33&gt;=$B$6+14),"■",""))</x:f>
      </x:c>
      <x:c r="Q33" s="73" t="str">
        <x:f>IF($A33="","",IF(AND($E33&lt;=$B$6+27,$F33&gt;=$B$6+21),"■",""))</x:f>
      </x:c>
      <x:c r="R33" s="73" t="str">
        <x:f>IF($A33="","",IF(AND($E33&lt;=$B$6+34,$F33&gt;=$B$6+28),"■",""))</x:f>
      </x:c>
      <x:c r="S33" s="73" t="str">
        <x:f>IF($A33="","",IF(AND($E33&lt;=$B$6+41,$F33&gt;=$B$6+35),"■",""))</x:f>
      </x:c>
      <x:c r="T33" s="73" t="str">
        <x:f>IF($A33="","",IF(AND($E33&lt;=$B$6+48,$F33&gt;=$B$6+42),"■",""))</x:f>
      </x:c>
      <x:c r="U33" s="73" t="str">
        <x:f>IF($A33="","",IF(AND($E33&lt;=$B$6+55,$F33&gt;=$B$6+49),"■",""))</x:f>
      </x:c>
      <x:c r="V33" s="63"/>
    </x:row>
    <x:row r="34" ht="23" customHeight="1">
      <x:c r="A34" s="63"/>
      <x:c r="B34" s="63"/>
      <x:c r="C34" s="63"/>
      <x:c r="D34" s="63"/>
      <x:c r="E34" s="66"/>
      <x:c r="F34" s="66"/>
      <x:c r="G34" s="102"/>
      <x:c r="H34" s="102"/>
      <x:c r="I34" s="63"/>
      <x:c r="J34" s="70"/>
      <x:c r="K34" s="63" t="str">
        <x:f>IF(A34="","",IF(I34="Terminé","Clôturé",IF(F34&lt;TODAY(),"En retard",IF(E34&gt;TODAY(),"À venir","À suivre"))))</x:f>
      </x:c>
      <x:c r="L34" s="63" t="str">
        <x:f>IF(A34="","",IFERROR(F34-E34+1,""))</x:f>
      </x:c>
      <x:c r="M34" s="104" t="str">
        <x:f>IF(A34="","",IFERROR(MAX(0,F34-TODAY()),""))</x:f>
      </x:c>
      <x:c r="N34" s="73" t="str">
        <x:f>IF($A34="","",IF(AND($E34&lt;=$B$6+6,$F34&gt;=$B$6+0),"■",""))</x:f>
      </x:c>
      <x:c r="O34" s="73" t="str">
        <x:f>IF($A34="","",IF(AND($E34&lt;=$B$6+13,$F34&gt;=$B$6+7),"■",""))</x:f>
      </x:c>
      <x:c r="P34" s="73" t="str">
        <x:f>IF($A34="","",IF(AND($E34&lt;=$B$6+20,$F34&gt;=$B$6+14),"■",""))</x:f>
      </x:c>
      <x:c r="Q34" s="73" t="str">
        <x:f>IF($A34="","",IF(AND($E34&lt;=$B$6+27,$F34&gt;=$B$6+21),"■",""))</x:f>
      </x:c>
      <x:c r="R34" s="73" t="str">
        <x:f>IF($A34="","",IF(AND($E34&lt;=$B$6+34,$F34&gt;=$B$6+28),"■",""))</x:f>
      </x:c>
      <x:c r="S34" s="73" t="str">
        <x:f>IF($A34="","",IF(AND($E34&lt;=$B$6+41,$F34&gt;=$B$6+35),"■",""))</x:f>
      </x:c>
      <x:c r="T34" s="73" t="str">
        <x:f>IF($A34="","",IF(AND($E34&lt;=$B$6+48,$F34&gt;=$B$6+42),"■",""))</x:f>
      </x:c>
      <x:c r="U34" s="73" t="str">
        <x:f>IF($A34="","",IF(AND($E34&lt;=$B$6+55,$F34&gt;=$B$6+49),"■",""))</x:f>
      </x:c>
      <x:c r="V34" s="63"/>
    </x:row>
    <x:row r="35" ht="23" customHeight="1">
      <x:c r="A35" s="63"/>
      <x:c r="B35" s="63"/>
      <x:c r="C35" s="63"/>
      <x:c r="D35" s="63"/>
      <x:c r="E35" s="66"/>
      <x:c r="F35" s="66"/>
      <x:c r="G35" s="102"/>
      <x:c r="H35" s="102"/>
      <x:c r="I35" s="63"/>
      <x:c r="J35" s="70"/>
      <x:c r="K35" s="63" t="str">
        <x:f>IF(A35="","",IF(I35="Terminé","Clôturé",IF(F35&lt;TODAY(),"En retard",IF(E35&gt;TODAY(),"À venir","À suivre"))))</x:f>
      </x:c>
      <x:c r="L35" s="63" t="str">
        <x:f>IF(A35="","",IFERROR(F35-E35+1,""))</x:f>
      </x:c>
      <x:c r="M35" s="104" t="str">
        <x:f>IF(A35="","",IFERROR(MAX(0,F35-TODAY()),""))</x:f>
      </x:c>
      <x:c r="N35" s="73" t="str">
        <x:f>IF($A35="","",IF(AND($E35&lt;=$B$6+6,$F35&gt;=$B$6+0),"■",""))</x:f>
      </x:c>
      <x:c r="O35" s="73" t="str">
        <x:f>IF($A35="","",IF(AND($E35&lt;=$B$6+13,$F35&gt;=$B$6+7),"■",""))</x:f>
      </x:c>
      <x:c r="P35" s="73" t="str">
        <x:f>IF($A35="","",IF(AND($E35&lt;=$B$6+20,$F35&gt;=$B$6+14),"■",""))</x:f>
      </x:c>
      <x:c r="Q35" s="73" t="str">
        <x:f>IF($A35="","",IF(AND($E35&lt;=$B$6+27,$F35&gt;=$B$6+21),"■",""))</x:f>
      </x:c>
      <x:c r="R35" s="73" t="str">
        <x:f>IF($A35="","",IF(AND($E35&lt;=$B$6+34,$F35&gt;=$B$6+28),"■",""))</x:f>
      </x:c>
      <x:c r="S35" s="73" t="str">
        <x:f>IF($A35="","",IF(AND($E35&lt;=$B$6+41,$F35&gt;=$B$6+35),"■",""))</x:f>
      </x:c>
      <x:c r="T35" s="73" t="str">
        <x:f>IF($A35="","",IF(AND($E35&lt;=$B$6+48,$F35&gt;=$B$6+42),"■",""))</x:f>
      </x:c>
      <x:c r="U35" s="73" t="str">
        <x:f>IF($A35="","",IF(AND($E35&lt;=$B$6+55,$F35&gt;=$B$6+49),"■",""))</x:f>
      </x:c>
      <x:c r="V35" s="63"/>
    </x:row>
    <x:row r="36" ht="23" customHeight="1">
      <x:c r="A36" s="63"/>
      <x:c r="B36" s="63"/>
      <x:c r="C36" s="63"/>
      <x:c r="D36" s="63"/>
      <x:c r="E36" s="66"/>
      <x:c r="F36" s="66"/>
      <x:c r="G36" s="102"/>
      <x:c r="H36" s="102"/>
      <x:c r="I36" s="63"/>
      <x:c r="J36" s="70"/>
      <x:c r="K36" s="63" t="str">
        <x:f>IF(A36="","",IF(I36="Terminé","Clôturé",IF(F36&lt;TODAY(),"En retard",IF(E36&gt;TODAY(),"À venir","À suivre"))))</x:f>
      </x:c>
      <x:c r="L36" s="63" t="str">
        <x:f>IF(A36="","",IFERROR(F36-E36+1,""))</x:f>
      </x:c>
      <x:c r="M36" s="104" t="str">
        <x:f>IF(A36="","",IFERROR(MAX(0,F36-TODAY()),""))</x:f>
      </x:c>
      <x:c r="N36" s="73" t="str">
        <x:f>IF($A36="","",IF(AND($E36&lt;=$B$6+6,$F36&gt;=$B$6+0),"■",""))</x:f>
      </x:c>
      <x:c r="O36" s="73" t="str">
        <x:f>IF($A36="","",IF(AND($E36&lt;=$B$6+13,$F36&gt;=$B$6+7),"■",""))</x:f>
      </x:c>
      <x:c r="P36" s="73" t="str">
        <x:f>IF($A36="","",IF(AND($E36&lt;=$B$6+20,$F36&gt;=$B$6+14),"■",""))</x:f>
      </x:c>
      <x:c r="Q36" s="73" t="str">
        <x:f>IF($A36="","",IF(AND($E36&lt;=$B$6+27,$F36&gt;=$B$6+21),"■",""))</x:f>
      </x:c>
      <x:c r="R36" s="73" t="str">
        <x:f>IF($A36="","",IF(AND($E36&lt;=$B$6+34,$F36&gt;=$B$6+28),"■",""))</x:f>
      </x:c>
      <x:c r="S36" s="73" t="str">
        <x:f>IF($A36="","",IF(AND($E36&lt;=$B$6+41,$F36&gt;=$B$6+35),"■",""))</x:f>
      </x:c>
      <x:c r="T36" s="73" t="str">
        <x:f>IF($A36="","",IF(AND($E36&lt;=$B$6+48,$F36&gt;=$B$6+42),"■",""))</x:f>
      </x:c>
      <x:c r="U36" s="73" t="str">
        <x:f>IF($A36="","",IF(AND($E36&lt;=$B$6+55,$F36&gt;=$B$6+49),"■",""))</x:f>
      </x:c>
      <x:c r="V36" s="63"/>
    </x:row>
    <x:row r="37" ht="23" customHeight="1">
      <x:c r="A37" s="63"/>
      <x:c r="B37" s="63"/>
      <x:c r="C37" s="63"/>
      <x:c r="D37" s="63"/>
      <x:c r="E37" s="66"/>
      <x:c r="F37" s="66"/>
      <x:c r="G37" s="102"/>
      <x:c r="H37" s="102"/>
      <x:c r="I37" s="63"/>
      <x:c r="J37" s="70"/>
      <x:c r="K37" s="63" t="str">
        <x:f>IF(A37="","",IF(I37="Terminé","Clôturé",IF(F37&lt;TODAY(),"En retard",IF(E37&gt;TODAY(),"À venir","À suivre"))))</x:f>
      </x:c>
      <x:c r="L37" s="63" t="str">
        <x:f>IF(A37="","",IFERROR(F37-E37+1,""))</x:f>
      </x:c>
      <x:c r="M37" s="104" t="str">
        <x:f>IF(A37="","",IFERROR(MAX(0,F37-TODAY()),""))</x:f>
      </x:c>
      <x:c r="N37" s="73" t="str">
        <x:f>IF($A37="","",IF(AND($E37&lt;=$B$6+6,$F37&gt;=$B$6+0),"■",""))</x:f>
      </x:c>
      <x:c r="O37" s="73" t="str">
        <x:f>IF($A37="","",IF(AND($E37&lt;=$B$6+13,$F37&gt;=$B$6+7),"■",""))</x:f>
      </x:c>
      <x:c r="P37" s="73" t="str">
        <x:f>IF($A37="","",IF(AND($E37&lt;=$B$6+20,$F37&gt;=$B$6+14),"■",""))</x:f>
      </x:c>
      <x:c r="Q37" s="73" t="str">
        <x:f>IF($A37="","",IF(AND($E37&lt;=$B$6+27,$F37&gt;=$B$6+21),"■",""))</x:f>
      </x:c>
      <x:c r="R37" s="73" t="str">
        <x:f>IF($A37="","",IF(AND($E37&lt;=$B$6+34,$F37&gt;=$B$6+28),"■",""))</x:f>
      </x:c>
      <x:c r="S37" s="73" t="str">
        <x:f>IF($A37="","",IF(AND($E37&lt;=$B$6+41,$F37&gt;=$B$6+35),"■",""))</x:f>
      </x:c>
      <x:c r="T37" s="73" t="str">
        <x:f>IF($A37="","",IF(AND($E37&lt;=$B$6+48,$F37&gt;=$B$6+42),"■",""))</x:f>
      </x:c>
      <x:c r="U37" s="73" t="str">
        <x:f>IF($A37="","",IF(AND($E37&lt;=$B$6+55,$F37&gt;=$B$6+49),"■",""))</x:f>
      </x:c>
      <x:c r="V37" s="63"/>
    </x:row>
    <x:row r="38" ht="23" customHeight="1">
      <x:c r="A38" s="63"/>
      <x:c r="B38" s="63"/>
      <x:c r="C38" s="63"/>
      <x:c r="D38" s="63"/>
      <x:c r="E38" s="66"/>
      <x:c r="F38" s="66"/>
      <x:c r="G38" s="102"/>
      <x:c r="H38" s="102"/>
      <x:c r="I38" s="63"/>
      <x:c r="J38" s="70"/>
      <x:c r="K38" s="63" t="str">
        <x:f>IF(A38="","",IF(I38="Terminé","Clôturé",IF(F38&lt;TODAY(),"En retard",IF(E38&gt;TODAY(),"À venir","À suivre"))))</x:f>
      </x:c>
      <x:c r="L38" s="63" t="str">
        <x:f>IF(A38="","",IFERROR(F38-E38+1,""))</x:f>
      </x:c>
      <x:c r="M38" s="104" t="str">
        <x:f>IF(A38="","",IFERROR(MAX(0,F38-TODAY()),""))</x:f>
      </x:c>
      <x:c r="N38" s="73" t="str">
        <x:f>IF($A38="","",IF(AND($E38&lt;=$B$6+6,$F38&gt;=$B$6+0),"■",""))</x:f>
      </x:c>
      <x:c r="O38" s="73" t="str">
        <x:f>IF($A38="","",IF(AND($E38&lt;=$B$6+13,$F38&gt;=$B$6+7),"■",""))</x:f>
      </x:c>
      <x:c r="P38" s="73" t="str">
        <x:f>IF($A38="","",IF(AND($E38&lt;=$B$6+20,$F38&gt;=$B$6+14),"■",""))</x:f>
      </x:c>
      <x:c r="Q38" s="73" t="str">
        <x:f>IF($A38="","",IF(AND($E38&lt;=$B$6+27,$F38&gt;=$B$6+21),"■",""))</x:f>
      </x:c>
      <x:c r="R38" s="73" t="str">
        <x:f>IF($A38="","",IF(AND($E38&lt;=$B$6+34,$F38&gt;=$B$6+28),"■",""))</x:f>
      </x:c>
      <x:c r="S38" s="73" t="str">
        <x:f>IF($A38="","",IF(AND($E38&lt;=$B$6+41,$F38&gt;=$B$6+35),"■",""))</x:f>
      </x:c>
      <x:c r="T38" s="73" t="str">
        <x:f>IF($A38="","",IF(AND($E38&lt;=$B$6+48,$F38&gt;=$B$6+42),"■",""))</x:f>
      </x:c>
      <x:c r="U38" s="73" t="str">
        <x:f>IF($A38="","",IF(AND($E38&lt;=$B$6+55,$F38&gt;=$B$6+49),"■",""))</x:f>
      </x:c>
      <x:c r="V38" s="63"/>
    </x:row>
    <x:row r="39" ht="23" customHeight="1">
      <x:c r="A39" s="63"/>
      <x:c r="B39" s="63"/>
      <x:c r="C39" s="63"/>
      <x:c r="D39" s="63"/>
      <x:c r="E39" s="66"/>
      <x:c r="F39" s="66"/>
      <x:c r="G39" s="102"/>
      <x:c r="H39" s="102"/>
      <x:c r="I39" s="63"/>
      <x:c r="J39" s="70"/>
      <x:c r="K39" s="63" t="str">
        <x:f>IF(A39="","",IF(I39="Terminé","Clôturé",IF(F39&lt;TODAY(),"En retard",IF(E39&gt;TODAY(),"À venir","À suivre"))))</x:f>
      </x:c>
      <x:c r="L39" s="63" t="str">
        <x:f>IF(A39="","",IFERROR(F39-E39+1,""))</x:f>
      </x:c>
      <x:c r="M39" s="104" t="str">
        <x:f>IF(A39="","",IFERROR(MAX(0,F39-TODAY()),""))</x:f>
      </x:c>
      <x:c r="N39" s="73" t="str">
        <x:f>IF($A39="","",IF(AND($E39&lt;=$B$6+6,$F39&gt;=$B$6+0),"■",""))</x:f>
      </x:c>
      <x:c r="O39" s="73" t="str">
        <x:f>IF($A39="","",IF(AND($E39&lt;=$B$6+13,$F39&gt;=$B$6+7),"■",""))</x:f>
      </x:c>
      <x:c r="P39" s="73" t="str">
        <x:f>IF($A39="","",IF(AND($E39&lt;=$B$6+20,$F39&gt;=$B$6+14),"■",""))</x:f>
      </x:c>
      <x:c r="Q39" s="73" t="str">
        <x:f>IF($A39="","",IF(AND($E39&lt;=$B$6+27,$F39&gt;=$B$6+21),"■",""))</x:f>
      </x:c>
      <x:c r="R39" s="73" t="str">
        <x:f>IF($A39="","",IF(AND($E39&lt;=$B$6+34,$F39&gt;=$B$6+28),"■",""))</x:f>
      </x:c>
      <x:c r="S39" s="73" t="str">
        <x:f>IF($A39="","",IF(AND($E39&lt;=$B$6+41,$F39&gt;=$B$6+35),"■",""))</x:f>
      </x:c>
      <x:c r="T39" s="73" t="str">
        <x:f>IF($A39="","",IF(AND($E39&lt;=$B$6+48,$F39&gt;=$B$6+42),"■",""))</x:f>
      </x:c>
      <x:c r="U39" s="73" t="str">
        <x:f>IF($A39="","",IF(AND($E39&lt;=$B$6+55,$F39&gt;=$B$6+49),"■",""))</x:f>
      </x:c>
      <x:c r="V39" s="63"/>
    </x:row>
    <x:row r="40" ht="23" customHeight="1">
      <x:c r="A40" s="63"/>
      <x:c r="B40" s="63"/>
      <x:c r="C40" s="63"/>
      <x:c r="D40" s="63"/>
      <x:c r="E40" s="66"/>
      <x:c r="F40" s="66"/>
      <x:c r="G40" s="102"/>
      <x:c r="H40" s="102"/>
      <x:c r="I40" s="63"/>
      <x:c r="J40" s="70"/>
      <x:c r="K40" s="63" t="str">
        <x:f>IF(A40="","",IF(I40="Terminé","Clôturé",IF(F40&lt;TODAY(),"En retard",IF(E40&gt;TODAY(),"À venir","À suivre"))))</x:f>
      </x:c>
      <x:c r="L40" s="63" t="str">
        <x:f>IF(A40="","",IFERROR(F40-E40+1,""))</x:f>
      </x:c>
      <x:c r="M40" s="104" t="str">
        <x:f>IF(A40="","",IFERROR(MAX(0,F40-TODAY()),""))</x:f>
      </x:c>
      <x:c r="N40" s="73" t="str">
        <x:f>IF($A40="","",IF(AND($E40&lt;=$B$6+6,$F40&gt;=$B$6+0),"■",""))</x:f>
      </x:c>
      <x:c r="O40" s="73" t="str">
        <x:f>IF($A40="","",IF(AND($E40&lt;=$B$6+13,$F40&gt;=$B$6+7),"■",""))</x:f>
      </x:c>
      <x:c r="P40" s="73" t="str">
        <x:f>IF($A40="","",IF(AND($E40&lt;=$B$6+20,$F40&gt;=$B$6+14),"■",""))</x:f>
      </x:c>
      <x:c r="Q40" s="73" t="str">
        <x:f>IF($A40="","",IF(AND($E40&lt;=$B$6+27,$F40&gt;=$B$6+21),"■",""))</x:f>
      </x:c>
      <x:c r="R40" s="73" t="str">
        <x:f>IF($A40="","",IF(AND($E40&lt;=$B$6+34,$F40&gt;=$B$6+28),"■",""))</x:f>
      </x:c>
      <x:c r="S40" s="73" t="str">
        <x:f>IF($A40="","",IF(AND($E40&lt;=$B$6+41,$F40&gt;=$B$6+35),"■",""))</x:f>
      </x:c>
      <x:c r="T40" s="73" t="str">
        <x:f>IF($A40="","",IF(AND($E40&lt;=$B$6+48,$F40&gt;=$B$6+42),"■",""))</x:f>
      </x:c>
      <x:c r="U40" s="73" t="str">
        <x:f>IF($A40="","",IF(AND($E40&lt;=$B$6+55,$F40&gt;=$B$6+49),"■",""))</x:f>
      </x:c>
      <x:c r="V40" s="63"/>
    </x:row>
    <x:row r="41" ht="23" customHeight="1">
      <x:c r="A41" s="63"/>
      <x:c r="B41" s="63"/>
      <x:c r="C41" s="63"/>
      <x:c r="D41" s="63"/>
      <x:c r="E41" s="66"/>
      <x:c r="F41" s="66"/>
      <x:c r="G41" s="102"/>
      <x:c r="H41" s="102"/>
      <x:c r="I41" s="63"/>
      <x:c r="J41" s="70"/>
      <x:c r="K41" s="63" t="str">
        <x:f>IF(A41="","",IF(I41="Terminé","Clôturé",IF(F41&lt;TODAY(),"En retard",IF(E41&gt;TODAY(),"À venir","À suivre"))))</x:f>
      </x:c>
      <x:c r="L41" s="63" t="str">
        <x:f>IF(A41="","",IFERROR(F41-E41+1,""))</x:f>
      </x:c>
      <x:c r="M41" s="104" t="str">
        <x:f>IF(A41="","",IFERROR(MAX(0,F41-TODAY()),""))</x:f>
      </x:c>
      <x:c r="N41" s="73" t="str">
        <x:f>IF($A41="","",IF(AND($E41&lt;=$B$6+6,$F41&gt;=$B$6+0),"■",""))</x:f>
      </x:c>
      <x:c r="O41" s="73" t="str">
        <x:f>IF($A41="","",IF(AND($E41&lt;=$B$6+13,$F41&gt;=$B$6+7),"■",""))</x:f>
      </x:c>
      <x:c r="P41" s="73" t="str">
        <x:f>IF($A41="","",IF(AND($E41&lt;=$B$6+20,$F41&gt;=$B$6+14),"■",""))</x:f>
      </x:c>
      <x:c r="Q41" s="73" t="str">
        <x:f>IF($A41="","",IF(AND($E41&lt;=$B$6+27,$F41&gt;=$B$6+21),"■",""))</x:f>
      </x:c>
      <x:c r="R41" s="73" t="str">
        <x:f>IF($A41="","",IF(AND($E41&lt;=$B$6+34,$F41&gt;=$B$6+28),"■",""))</x:f>
      </x:c>
      <x:c r="S41" s="73" t="str">
        <x:f>IF($A41="","",IF(AND($E41&lt;=$B$6+41,$F41&gt;=$B$6+35),"■",""))</x:f>
      </x:c>
      <x:c r="T41" s="73" t="str">
        <x:f>IF($A41="","",IF(AND($E41&lt;=$B$6+48,$F41&gt;=$B$6+42),"■",""))</x:f>
      </x:c>
      <x:c r="U41" s="73" t="str">
        <x:f>IF($A41="","",IF(AND($E41&lt;=$B$6+55,$F41&gt;=$B$6+49),"■",""))</x:f>
      </x:c>
      <x:c r="V41" s="63"/>
    </x:row>
    <x:row r="42" ht="23" customHeight="1">
      <x:c r="A42" s="63"/>
      <x:c r="B42" s="63"/>
      <x:c r="C42" s="63"/>
      <x:c r="D42" s="63"/>
      <x:c r="E42" s="66"/>
      <x:c r="F42" s="66"/>
      <x:c r="G42" s="102"/>
      <x:c r="H42" s="102"/>
      <x:c r="I42" s="63"/>
      <x:c r="J42" s="70"/>
      <x:c r="K42" s="63" t="str">
        <x:f>IF(A42="","",IF(I42="Terminé","Clôturé",IF(F42&lt;TODAY(),"En retard",IF(E42&gt;TODAY(),"À venir","À suivre"))))</x:f>
      </x:c>
      <x:c r="L42" s="63" t="str">
        <x:f>IF(A42="","",IFERROR(F42-E42+1,""))</x:f>
      </x:c>
      <x:c r="M42" s="104" t="str">
        <x:f>IF(A42="","",IFERROR(MAX(0,F42-TODAY()),""))</x:f>
      </x:c>
      <x:c r="N42" s="73" t="str">
        <x:f>IF($A42="","",IF(AND($E42&lt;=$B$6+6,$F42&gt;=$B$6+0),"■",""))</x:f>
      </x:c>
      <x:c r="O42" s="73" t="str">
        <x:f>IF($A42="","",IF(AND($E42&lt;=$B$6+13,$F42&gt;=$B$6+7),"■",""))</x:f>
      </x:c>
      <x:c r="P42" s="73" t="str">
        <x:f>IF($A42="","",IF(AND($E42&lt;=$B$6+20,$F42&gt;=$B$6+14),"■",""))</x:f>
      </x:c>
      <x:c r="Q42" s="73" t="str">
        <x:f>IF($A42="","",IF(AND($E42&lt;=$B$6+27,$F42&gt;=$B$6+21),"■",""))</x:f>
      </x:c>
      <x:c r="R42" s="73" t="str">
        <x:f>IF($A42="","",IF(AND($E42&lt;=$B$6+34,$F42&gt;=$B$6+28),"■",""))</x:f>
      </x:c>
      <x:c r="S42" s="73" t="str">
        <x:f>IF($A42="","",IF(AND($E42&lt;=$B$6+41,$F42&gt;=$B$6+35),"■",""))</x:f>
      </x:c>
      <x:c r="T42" s="73" t="str">
        <x:f>IF($A42="","",IF(AND($E42&lt;=$B$6+48,$F42&gt;=$B$6+42),"■",""))</x:f>
      </x:c>
      <x:c r="U42" s="73" t="str">
        <x:f>IF($A42="","",IF(AND($E42&lt;=$B$6+55,$F42&gt;=$B$6+49),"■",""))</x:f>
      </x:c>
      <x:c r="V42" s="63"/>
    </x:row>
    <x:row r="43" ht="23" customHeight="1">
      <x:c r="A43" s="63"/>
      <x:c r="B43" s="63"/>
      <x:c r="C43" s="63"/>
      <x:c r="D43" s="63"/>
      <x:c r="E43" s="66"/>
      <x:c r="F43" s="66"/>
      <x:c r="G43" s="102"/>
      <x:c r="H43" s="102"/>
      <x:c r="I43" s="63"/>
      <x:c r="J43" s="70"/>
      <x:c r="K43" s="63" t="str">
        <x:f>IF(A43="","",IF(I43="Terminé","Clôturé",IF(F43&lt;TODAY(),"En retard",IF(E43&gt;TODAY(),"À venir","À suivre"))))</x:f>
      </x:c>
      <x:c r="L43" s="63" t="str">
        <x:f>IF(A43="","",IFERROR(F43-E43+1,""))</x:f>
      </x:c>
      <x:c r="M43" s="104" t="str">
        <x:f>IF(A43="","",IFERROR(MAX(0,F43-TODAY()),""))</x:f>
      </x:c>
      <x:c r="N43" s="73" t="str">
        <x:f>IF($A43="","",IF(AND($E43&lt;=$B$6+6,$F43&gt;=$B$6+0),"■",""))</x:f>
      </x:c>
      <x:c r="O43" s="73" t="str">
        <x:f>IF($A43="","",IF(AND($E43&lt;=$B$6+13,$F43&gt;=$B$6+7),"■",""))</x:f>
      </x:c>
      <x:c r="P43" s="73" t="str">
        <x:f>IF($A43="","",IF(AND($E43&lt;=$B$6+20,$F43&gt;=$B$6+14),"■",""))</x:f>
      </x:c>
      <x:c r="Q43" s="73" t="str">
        <x:f>IF($A43="","",IF(AND($E43&lt;=$B$6+27,$F43&gt;=$B$6+21),"■",""))</x:f>
      </x:c>
      <x:c r="R43" s="73" t="str">
        <x:f>IF($A43="","",IF(AND($E43&lt;=$B$6+34,$F43&gt;=$B$6+28),"■",""))</x:f>
      </x:c>
      <x:c r="S43" s="73" t="str">
        <x:f>IF($A43="","",IF(AND($E43&lt;=$B$6+41,$F43&gt;=$B$6+35),"■",""))</x:f>
      </x:c>
      <x:c r="T43" s="73" t="str">
        <x:f>IF($A43="","",IF(AND($E43&lt;=$B$6+48,$F43&gt;=$B$6+42),"■",""))</x:f>
      </x:c>
      <x:c r="U43" s="73" t="str">
        <x:f>IF($A43="","",IF(AND($E43&lt;=$B$6+55,$F43&gt;=$B$6+49),"■",""))</x:f>
      </x:c>
      <x:c r="V43" s="63"/>
    </x:row>
    <x:row r="44" ht="23" customHeight="1">
      <x:c r="A44" s="63"/>
      <x:c r="B44" s="63"/>
      <x:c r="C44" s="63"/>
      <x:c r="D44" s="63"/>
      <x:c r="E44" s="66"/>
      <x:c r="F44" s="66"/>
      <x:c r="G44" s="102"/>
      <x:c r="H44" s="102"/>
      <x:c r="I44" s="63"/>
      <x:c r="J44" s="70"/>
      <x:c r="K44" s="63" t="str">
        <x:f>IF(A44="","",IF(I44="Terminé","Clôturé",IF(F44&lt;TODAY(),"En retard",IF(E44&gt;TODAY(),"À venir","À suivre"))))</x:f>
      </x:c>
      <x:c r="L44" s="63" t="str">
        <x:f>IF(A44="","",IFERROR(F44-E44+1,""))</x:f>
      </x:c>
      <x:c r="M44" s="104" t="str">
        <x:f>IF(A44="","",IFERROR(MAX(0,F44-TODAY()),""))</x:f>
      </x:c>
      <x:c r="N44" s="73" t="str">
        <x:f>IF($A44="","",IF(AND($E44&lt;=$B$6+6,$F44&gt;=$B$6+0),"■",""))</x:f>
      </x:c>
      <x:c r="O44" s="73" t="str">
        <x:f>IF($A44="","",IF(AND($E44&lt;=$B$6+13,$F44&gt;=$B$6+7),"■",""))</x:f>
      </x:c>
      <x:c r="P44" s="73" t="str">
        <x:f>IF($A44="","",IF(AND($E44&lt;=$B$6+20,$F44&gt;=$B$6+14),"■",""))</x:f>
      </x:c>
      <x:c r="Q44" s="73" t="str">
        <x:f>IF($A44="","",IF(AND($E44&lt;=$B$6+27,$F44&gt;=$B$6+21),"■",""))</x:f>
      </x:c>
      <x:c r="R44" s="73" t="str">
        <x:f>IF($A44="","",IF(AND($E44&lt;=$B$6+34,$F44&gt;=$B$6+28),"■",""))</x:f>
      </x:c>
      <x:c r="S44" s="73" t="str">
        <x:f>IF($A44="","",IF(AND($E44&lt;=$B$6+41,$F44&gt;=$B$6+35),"■",""))</x:f>
      </x:c>
      <x:c r="T44" s="73" t="str">
        <x:f>IF($A44="","",IF(AND($E44&lt;=$B$6+48,$F44&gt;=$B$6+42),"■",""))</x:f>
      </x:c>
      <x:c r="U44" s="73" t="str">
        <x:f>IF($A44="","",IF(AND($E44&lt;=$B$6+55,$F44&gt;=$B$6+49),"■",""))</x:f>
      </x:c>
      <x:c r="V44" s="63"/>
    </x:row>
    <x:row r="45" ht="23" customHeight="1">
      <x:c r="A45" s="63"/>
      <x:c r="B45" s="63"/>
      <x:c r="C45" s="63"/>
      <x:c r="D45" s="63"/>
      <x:c r="E45" s="66"/>
      <x:c r="F45" s="66"/>
      <x:c r="G45" s="102"/>
      <x:c r="H45" s="102"/>
      <x:c r="I45" s="63"/>
      <x:c r="J45" s="70"/>
      <x:c r="K45" s="63" t="str">
        <x:f>IF(A45="","",IF(I45="Terminé","Clôturé",IF(F45&lt;TODAY(),"En retard",IF(E45&gt;TODAY(),"À venir","À suivre"))))</x:f>
      </x:c>
      <x:c r="L45" s="63" t="str">
        <x:f>IF(A45="","",IFERROR(F45-E45+1,""))</x:f>
      </x:c>
      <x:c r="M45" s="104" t="str">
        <x:f>IF(A45="","",IFERROR(MAX(0,F45-TODAY()),""))</x:f>
      </x:c>
      <x:c r="N45" s="73" t="str">
        <x:f>IF($A45="","",IF(AND($E45&lt;=$B$6+6,$F45&gt;=$B$6+0),"■",""))</x:f>
      </x:c>
      <x:c r="O45" s="73" t="str">
        <x:f>IF($A45="","",IF(AND($E45&lt;=$B$6+13,$F45&gt;=$B$6+7),"■",""))</x:f>
      </x:c>
      <x:c r="P45" s="73" t="str">
        <x:f>IF($A45="","",IF(AND($E45&lt;=$B$6+20,$F45&gt;=$B$6+14),"■",""))</x:f>
      </x:c>
      <x:c r="Q45" s="73" t="str">
        <x:f>IF($A45="","",IF(AND($E45&lt;=$B$6+27,$F45&gt;=$B$6+21),"■",""))</x:f>
      </x:c>
      <x:c r="R45" s="73" t="str">
        <x:f>IF($A45="","",IF(AND($E45&lt;=$B$6+34,$F45&gt;=$B$6+28),"■",""))</x:f>
      </x:c>
      <x:c r="S45" s="73" t="str">
        <x:f>IF($A45="","",IF(AND($E45&lt;=$B$6+41,$F45&gt;=$B$6+35),"■",""))</x:f>
      </x:c>
      <x:c r="T45" s="73" t="str">
        <x:f>IF($A45="","",IF(AND($E45&lt;=$B$6+48,$F45&gt;=$B$6+42),"■",""))</x:f>
      </x:c>
      <x:c r="U45" s="73" t="str">
        <x:f>IF($A45="","",IF(AND($E45&lt;=$B$6+55,$F45&gt;=$B$6+49),"■",""))</x:f>
      </x:c>
      <x:c r="V45" s="63"/>
    </x:row>
    <x:row r="46" ht="23" customHeight="1">
      <x:c r="A46" s="63"/>
      <x:c r="B46" s="63"/>
      <x:c r="C46" s="63"/>
      <x:c r="D46" s="63"/>
      <x:c r="E46" s="66"/>
      <x:c r="F46" s="66"/>
      <x:c r="G46" s="102"/>
      <x:c r="H46" s="102"/>
      <x:c r="I46" s="63"/>
      <x:c r="J46" s="70"/>
      <x:c r="K46" s="63" t="str">
        <x:f>IF(A46="","",IF(I46="Terminé","Clôturé",IF(F46&lt;TODAY(),"En retard",IF(E46&gt;TODAY(),"À venir","À suivre"))))</x:f>
      </x:c>
      <x:c r="L46" s="63" t="str">
        <x:f>IF(A46="","",IFERROR(F46-E46+1,""))</x:f>
      </x:c>
      <x:c r="M46" s="104" t="str">
        <x:f>IF(A46="","",IFERROR(MAX(0,F46-TODAY()),""))</x:f>
      </x:c>
      <x:c r="N46" s="73" t="str">
        <x:f>IF($A46="","",IF(AND($E46&lt;=$B$6+6,$F46&gt;=$B$6+0),"■",""))</x:f>
      </x:c>
      <x:c r="O46" s="73" t="str">
        <x:f>IF($A46="","",IF(AND($E46&lt;=$B$6+13,$F46&gt;=$B$6+7),"■",""))</x:f>
      </x:c>
      <x:c r="P46" s="73" t="str">
        <x:f>IF($A46="","",IF(AND($E46&lt;=$B$6+20,$F46&gt;=$B$6+14),"■",""))</x:f>
      </x:c>
      <x:c r="Q46" s="73" t="str">
        <x:f>IF($A46="","",IF(AND($E46&lt;=$B$6+27,$F46&gt;=$B$6+21),"■",""))</x:f>
      </x:c>
      <x:c r="R46" s="73" t="str">
        <x:f>IF($A46="","",IF(AND($E46&lt;=$B$6+34,$F46&gt;=$B$6+28),"■",""))</x:f>
      </x:c>
      <x:c r="S46" s="73" t="str">
        <x:f>IF($A46="","",IF(AND($E46&lt;=$B$6+41,$F46&gt;=$B$6+35),"■",""))</x:f>
      </x:c>
      <x:c r="T46" s="73" t="str">
        <x:f>IF($A46="","",IF(AND($E46&lt;=$B$6+48,$F46&gt;=$B$6+42),"■",""))</x:f>
      </x:c>
      <x:c r="U46" s="73" t="str">
        <x:f>IF($A46="","",IF(AND($E46&lt;=$B$6+55,$F46&gt;=$B$6+49),"■",""))</x:f>
      </x:c>
      <x:c r="V46" s="63"/>
    </x:row>
    <x:row r="47" ht="23" customHeight="1">
      <x:c r="A47" s="63"/>
      <x:c r="B47" s="63"/>
      <x:c r="C47" s="63"/>
      <x:c r="D47" s="63"/>
      <x:c r="E47" s="66"/>
      <x:c r="F47" s="66"/>
      <x:c r="G47" s="102"/>
      <x:c r="H47" s="102"/>
      <x:c r="I47" s="63"/>
      <x:c r="J47" s="70"/>
      <x:c r="K47" s="63" t="str">
        <x:f>IF(A47="","",IF(I47="Terminé","Clôturé",IF(F47&lt;TODAY(),"En retard",IF(E47&gt;TODAY(),"À venir","À suivre"))))</x:f>
      </x:c>
      <x:c r="L47" s="63" t="str">
        <x:f>IF(A47="","",IFERROR(F47-E47+1,""))</x:f>
      </x:c>
      <x:c r="M47" s="104" t="str">
        <x:f>IF(A47="","",IFERROR(MAX(0,F47-TODAY()),""))</x:f>
      </x:c>
      <x:c r="N47" s="73" t="str">
        <x:f>IF($A47="","",IF(AND($E47&lt;=$B$6+6,$F47&gt;=$B$6+0),"■",""))</x:f>
      </x:c>
      <x:c r="O47" s="73" t="str">
        <x:f>IF($A47="","",IF(AND($E47&lt;=$B$6+13,$F47&gt;=$B$6+7),"■",""))</x:f>
      </x:c>
      <x:c r="P47" s="73" t="str">
        <x:f>IF($A47="","",IF(AND($E47&lt;=$B$6+20,$F47&gt;=$B$6+14),"■",""))</x:f>
      </x:c>
      <x:c r="Q47" s="73" t="str">
        <x:f>IF($A47="","",IF(AND($E47&lt;=$B$6+27,$F47&gt;=$B$6+21),"■",""))</x:f>
      </x:c>
      <x:c r="R47" s="73" t="str">
        <x:f>IF($A47="","",IF(AND($E47&lt;=$B$6+34,$F47&gt;=$B$6+28),"■",""))</x:f>
      </x:c>
      <x:c r="S47" s="73" t="str">
        <x:f>IF($A47="","",IF(AND($E47&lt;=$B$6+41,$F47&gt;=$B$6+35),"■",""))</x:f>
      </x:c>
      <x:c r="T47" s="73" t="str">
        <x:f>IF($A47="","",IF(AND($E47&lt;=$B$6+48,$F47&gt;=$B$6+42),"■",""))</x:f>
      </x:c>
      <x:c r="U47" s="73" t="str">
        <x:f>IF($A47="","",IF(AND($E47&lt;=$B$6+55,$F47&gt;=$B$6+49),"■",""))</x:f>
      </x:c>
      <x:c r="V47" s="63"/>
    </x:row>
    <x:row r="48" ht="23" customHeight="1">
      <x:c r="A48" s="63"/>
      <x:c r="B48" s="63"/>
      <x:c r="C48" s="63"/>
      <x:c r="D48" s="63"/>
      <x:c r="E48" s="66"/>
      <x:c r="F48" s="66"/>
      <x:c r="G48" s="102"/>
      <x:c r="H48" s="102"/>
      <x:c r="I48" s="63"/>
      <x:c r="J48" s="70"/>
      <x:c r="K48" s="63" t="str">
        <x:f>IF(A48="","",IF(I48="Terminé","Clôturé",IF(F48&lt;TODAY(),"En retard",IF(E48&gt;TODAY(),"À venir","À suivre"))))</x:f>
      </x:c>
      <x:c r="L48" s="63" t="str">
        <x:f>IF(A48="","",IFERROR(F48-E48+1,""))</x:f>
      </x:c>
      <x:c r="M48" s="104" t="str">
        <x:f>IF(A48="","",IFERROR(MAX(0,F48-TODAY()),""))</x:f>
      </x:c>
      <x:c r="N48" s="73" t="str">
        <x:f>IF($A48="","",IF(AND($E48&lt;=$B$6+6,$F48&gt;=$B$6+0),"■",""))</x:f>
      </x:c>
      <x:c r="O48" s="73" t="str">
        <x:f>IF($A48="","",IF(AND($E48&lt;=$B$6+13,$F48&gt;=$B$6+7),"■",""))</x:f>
      </x:c>
      <x:c r="P48" s="73" t="str">
        <x:f>IF($A48="","",IF(AND($E48&lt;=$B$6+20,$F48&gt;=$B$6+14),"■",""))</x:f>
      </x:c>
      <x:c r="Q48" s="73" t="str">
        <x:f>IF($A48="","",IF(AND($E48&lt;=$B$6+27,$F48&gt;=$B$6+21),"■",""))</x:f>
      </x:c>
      <x:c r="R48" s="73" t="str">
        <x:f>IF($A48="","",IF(AND($E48&lt;=$B$6+34,$F48&gt;=$B$6+28),"■",""))</x:f>
      </x:c>
      <x:c r="S48" s="73" t="str">
        <x:f>IF($A48="","",IF(AND($E48&lt;=$B$6+41,$F48&gt;=$B$6+35),"■",""))</x:f>
      </x:c>
      <x:c r="T48" s="73" t="str">
        <x:f>IF($A48="","",IF(AND($E48&lt;=$B$6+48,$F48&gt;=$B$6+42),"■",""))</x:f>
      </x:c>
      <x:c r="U48" s="73" t="str">
        <x:f>IF($A48="","",IF(AND($E48&lt;=$B$6+55,$F48&gt;=$B$6+49),"■",""))</x:f>
      </x:c>
      <x:c r="V48" s="63"/>
    </x:row>
    <x:row r="49" ht="23" customHeight="1">
      <x:c r="A49" s="63"/>
      <x:c r="B49" s="63"/>
      <x:c r="C49" s="63"/>
      <x:c r="D49" s="63"/>
      <x:c r="E49" s="66"/>
      <x:c r="F49" s="66"/>
      <x:c r="G49" s="102"/>
      <x:c r="H49" s="102"/>
      <x:c r="I49" s="63"/>
      <x:c r="J49" s="70"/>
      <x:c r="K49" s="63" t="str">
        <x:f>IF(A49="","",IF(I49="Terminé","Clôturé",IF(F49&lt;TODAY(),"En retard",IF(E49&gt;TODAY(),"À venir","À suivre"))))</x:f>
      </x:c>
      <x:c r="L49" s="63" t="str">
        <x:f>IF(A49="","",IFERROR(F49-E49+1,""))</x:f>
      </x:c>
      <x:c r="M49" s="104" t="str">
        <x:f>IF(A49="","",IFERROR(MAX(0,F49-TODAY()),""))</x:f>
      </x:c>
      <x:c r="N49" s="73" t="str">
        <x:f>IF($A49="","",IF(AND($E49&lt;=$B$6+6,$F49&gt;=$B$6+0),"■",""))</x:f>
      </x:c>
      <x:c r="O49" s="73" t="str">
        <x:f>IF($A49="","",IF(AND($E49&lt;=$B$6+13,$F49&gt;=$B$6+7),"■",""))</x:f>
      </x:c>
      <x:c r="P49" s="73" t="str">
        <x:f>IF($A49="","",IF(AND($E49&lt;=$B$6+20,$F49&gt;=$B$6+14),"■",""))</x:f>
      </x:c>
      <x:c r="Q49" s="73" t="str">
        <x:f>IF($A49="","",IF(AND($E49&lt;=$B$6+27,$F49&gt;=$B$6+21),"■",""))</x:f>
      </x:c>
      <x:c r="R49" s="73" t="str">
        <x:f>IF($A49="","",IF(AND($E49&lt;=$B$6+34,$F49&gt;=$B$6+28),"■",""))</x:f>
      </x:c>
      <x:c r="S49" s="73" t="str">
        <x:f>IF($A49="","",IF(AND($E49&lt;=$B$6+41,$F49&gt;=$B$6+35),"■",""))</x:f>
      </x:c>
      <x:c r="T49" s="73" t="str">
        <x:f>IF($A49="","",IF(AND($E49&lt;=$B$6+48,$F49&gt;=$B$6+42),"■",""))</x:f>
      </x:c>
      <x:c r="U49" s="73" t="str">
        <x:f>IF($A49="","",IF(AND($E49&lt;=$B$6+55,$F49&gt;=$B$6+49),"■",""))</x:f>
      </x:c>
      <x:c r="V49" s="63"/>
    </x:row>
    <x:row r="50" ht="23" customHeight="1">
      <x:c r="A50" s="63"/>
      <x:c r="B50" s="63"/>
      <x:c r="C50" s="63"/>
      <x:c r="D50" s="63"/>
      <x:c r="E50" s="66"/>
      <x:c r="F50" s="66"/>
      <x:c r="G50" s="102"/>
      <x:c r="H50" s="102"/>
      <x:c r="I50" s="63"/>
      <x:c r="J50" s="70"/>
      <x:c r="K50" s="63" t="str">
        <x:f>IF(A50="","",IF(I50="Terminé","Clôturé",IF(F50&lt;TODAY(),"En retard",IF(E50&gt;TODAY(),"À venir","À suivre"))))</x:f>
      </x:c>
      <x:c r="L50" s="63" t="str">
        <x:f>IF(A50="","",IFERROR(F50-E50+1,""))</x:f>
      </x:c>
      <x:c r="M50" s="104" t="str">
        <x:f>IF(A50="","",IFERROR(MAX(0,F50-TODAY()),""))</x:f>
      </x:c>
      <x:c r="N50" s="73" t="str">
        <x:f>IF($A50="","",IF(AND($E50&lt;=$B$6+6,$F50&gt;=$B$6+0),"■",""))</x:f>
      </x:c>
      <x:c r="O50" s="73" t="str">
        <x:f>IF($A50="","",IF(AND($E50&lt;=$B$6+13,$F50&gt;=$B$6+7),"■",""))</x:f>
      </x:c>
      <x:c r="P50" s="73" t="str">
        <x:f>IF($A50="","",IF(AND($E50&lt;=$B$6+20,$F50&gt;=$B$6+14),"■",""))</x:f>
      </x:c>
      <x:c r="Q50" s="73" t="str">
        <x:f>IF($A50="","",IF(AND($E50&lt;=$B$6+27,$F50&gt;=$B$6+21),"■",""))</x:f>
      </x:c>
      <x:c r="R50" s="73" t="str">
        <x:f>IF($A50="","",IF(AND($E50&lt;=$B$6+34,$F50&gt;=$B$6+28),"■",""))</x:f>
      </x:c>
      <x:c r="S50" s="73" t="str">
        <x:f>IF($A50="","",IF(AND($E50&lt;=$B$6+41,$F50&gt;=$B$6+35),"■",""))</x:f>
      </x:c>
      <x:c r="T50" s="73" t="str">
        <x:f>IF($A50="","",IF(AND($E50&lt;=$B$6+48,$F50&gt;=$B$6+42),"■",""))</x:f>
      </x:c>
      <x:c r="U50" s="73" t="str">
        <x:f>IF($A50="","",IF(AND($E50&lt;=$B$6+55,$F50&gt;=$B$6+49),"■",""))</x:f>
      </x:c>
      <x:c r="V50" s="63"/>
    </x:row>
    <x:row r="51" ht="23" customHeight="1">
      <x:c r="A51" s="63"/>
      <x:c r="B51" s="63"/>
      <x:c r="C51" s="63"/>
      <x:c r="D51" s="63"/>
      <x:c r="E51" s="66"/>
      <x:c r="F51" s="66"/>
      <x:c r="G51" s="102"/>
      <x:c r="H51" s="102"/>
      <x:c r="I51" s="63"/>
      <x:c r="J51" s="70"/>
      <x:c r="K51" s="63" t="str">
        <x:f>IF(A51="","",IF(I51="Terminé","Clôturé",IF(F51&lt;TODAY(),"En retard",IF(E51&gt;TODAY(),"À venir","À suivre"))))</x:f>
      </x:c>
      <x:c r="L51" s="63" t="str">
        <x:f>IF(A51="","",IFERROR(F51-E51+1,""))</x:f>
      </x:c>
      <x:c r="M51" s="104" t="str">
        <x:f>IF(A51="","",IFERROR(MAX(0,F51-TODAY()),""))</x:f>
      </x:c>
      <x:c r="N51" s="73" t="str">
        <x:f>IF($A51="","",IF(AND($E51&lt;=$B$6+6,$F51&gt;=$B$6+0),"■",""))</x:f>
      </x:c>
      <x:c r="O51" s="73" t="str">
        <x:f>IF($A51="","",IF(AND($E51&lt;=$B$6+13,$F51&gt;=$B$6+7),"■",""))</x:f>
      </x:c>
      <x:c r="P51" s="73" t="str">
        <x:f>IF($A51="","",IF(AND($E51&lt;=$B$6+20,$F51&gt;=$B$6+14),"■",""))</x:f>
      </x:c>
      <x:c r="Q51" s="73" t="str">
        <x:f>IF($A51="","",IF(AND($E51&lt;=$B$6+27,$F51&gt;=$B$6+21),"■",""))</x:f>
      </x:c>
      <x:c r="R51" s="73" t="str">
        <x:f>IF($A51="","",IF(AND($E51&lt;=$B$6+34,$F51&gt;=$B$6+28),"■",""))</x:f>
      </x:c>
      <x:c r="S51" s="73" t="str">
        <x:f>IF($A51="","",IF(AND($E51&lt;=$B$6+41,$F51&gt;=$B$6+35),"■",""))</x:f>
      </x:c>
      <x:c r="T51" s="73" t="str">
        <x:f>IF($A51="","",IF(AND($E51&lt;=$B$6+48,$F51&gt;=$B$6+42),"■",""))</x:f>
      </x:c>
      <x:c r="U51" s="73" t="str">
        <x:f>IF($A51="","",IF(AND($E51&lt;=$B$6+55,$F51&gt;=$B$6+49),"■",""))</x:f>
      </x:c>
      <x:c r="V51" s="63"/>
    </x:row>
    <x:row r="52" ht="23" customHeight="1">
      <x:c r="A52" s="63"/>
      <x:c r="B52" s="63"/>
      <x:c r="C52" s="63"/>
      <x:c r="D52" s="63"/>
      <x:c r="E52" s="66"/>
      <x:c r="F52" s="66"/>
      <x:c r="G52" s="102"/>
      <x:c r="H52" s="102"/>
      <x:c r="I52" s="63"/>
      <x:c r="J52" s="70"/>
      <x:c r="K52" s="63" t="str">
        <x:f>IF(A52="","",IF(I52="Terminé","Clôturé",IF(F52&lt;TODAY(),"En retard",IF(E52&gt;TODAY(),"À venir","À suivre"))))</x:f>
      </x:c>
      <x:c r="L52" s="63" t="str">
        <x:f>IF(A52="","",IFERROR(F52-E52+1,""))</x:f>
      </x:c>
      <x:c r="M52" s="104" t="str">
        <x:f>IF(A52="","",IFERROR(MAX(0,F52-TODAY()),""))</x:f>
      </x:c>
      <x:c r="N52" s="73" t="str">
        <x:f>IF($A52="","",IF(AND($E52&lt;=$B$6+6,$F52&gt;=$B$6+0),"■",""))</x:f>
      </x:c>
      <x:c r="O52" s="73" t="str">
        <x:f>IF($A52="","",IF(AND($E52&lt;=$B$6+13,$F52&gt;=$B$6+7),"■",""))</x:f>
      </x:c>
      <x:c r="P52" s="73" t="str">
        <x:f>IF($A52="","",IF(AND($E52&lt;=$B$6+20,$F52&gt;=$B$6+14),"■",""))</x:f>
      </x:c>
      <x:c r="Q52" s="73" t="str">
        <x:f>IF($A52="","",IF(AND($E52&lt;=$B$6+27,$F52&gt;=$B$6+21),"■",""))</x:f>
      </x:c>
      <x:c r="R52" s="73" t="str">
        <x:f>IF($A52="","",IF(AND($E52&lt;=$B$6+34,$F52&gt;=$B$6+28),"■",""))</x:f>
      </x:c>
      <x:c r="S52" s="73" t="str">
        <x:f>IF($A52="","",IF(AND($E52&lt;=$B$6+41,$F52&gt;=$B$6+35),"■",""))</x:f>
      </x:c>
      <x:c r="T52" s="73" t="str">
        <x:f>IF($A52="","",IF(AND($E52&lt;=$B$6+48,$F52&gt;=$B$6+42),"■",""))</x:f>
      </x:c>
      <x:c r="U52" s="73" t="str">
        <x:f>IF($A52="","",IF(AND($E52&lt;=$B$6+55,$F52&gt;=$B$6+49),"■",""))</x:f>
      </x:c>
      <x:c r="V52" s="63"/>
    </x:row>
    <x:row r="53" ht="23" customHeight="1">
      <x:c r="A53" s="63"/>
      <x:c r="B53" s="63"/>
      <x:c r="C53" s="63"/>
      <x:c r="D53" s="63"/>
      <x:c r="E53" s="66"/>
      <x:c r="F53" s="66"/>
      <x:c r="G53" s="102"/>
      <x:c r="H53" s="102"/>
      <x:c r="I53" s="63"/>
      <x:c r="J53" s="70"/>
      <x:c r="K53" s="63" t="str">
        <x:f>IF(A53="","",IF(I53="Terminé","Clôturé",IF(F53&lt;TODAY(),"En retard",IF(E53&gt;TODAY(),"À venir","À suivre"))))</x:f>
      </x:c>
      <x:c r="L53" s="63" t="str">
        <x:f>IF(A53="","",IFERROR(F53-E53+1,""))</x:f>
      </x:c>
      <x:c r="M53" s="104" t="str">
        <x:f>IF(A53="","",IFERROR(MAX(0,F53-TODAY()),""))</x:f>
      </x:c>
      <x:c r="N53" s="73" t="str">
        <x:f>IF($A53="","",IF(AND($E53&lt;=$B$6+6,$F53&gt;=$B$6+0),"■",""))</x:f>
      </x:c>
      <x:c r="O53" s="73" t="str">
        <x:f>IF($A53="","",IF(AND($E53&lt;=$B$6+13,$F53&gt;=$B$6+7),"■",""))</x:f>
      </x:c>
      <x:c r="P53" s="73" t="str">
        <x:f>IF($A53="","",IF(AND($E53&lt;=$B$6+20,$F53&gt;=$B$6+14),"■",""))</x:f>
      </x:c>
      <x:c r="Q53" s="73" t="str">
        <x:f>IF($A53="","",IF(AND($E53&lt;=$B$6+27,$F53&gt;=$B$6+21),"■",""))</x:f>
      </x:c>
      <x:c r="R53" s="73" t="str">
        <x:f>IF($A53="","",IF(AND($E53&lt;=$B$6+34,$F53&gt;=$B$6+28),"■",""))</x:f>
      </x:c>
      <x:c r="S53" s="73" t="str">
        <x:f>IF($A53="","",IF(AND($E53&lt;=$B$6+41,$F53&gt;=$B$6+35),"■",""))</x:f>
      </x:c>
      <x:c r="T53" s="73" t="str">
        <x:f>IF($A53="","",IF(AND($E53&lt;=$B$6+48,$F53&gt;=$B$6+42),"■",""))</x:f>
      </x:c>
      <x:c r="U53" s="73" t="str">
        <x:f>IF($A53="","",IF(AND($E53&lt;=$B$6+55,$F53&gt;=$B$6+49),"■",""))</x:f>
      </x:c>
      <x:c r="V53" s="63"/>
    </x:row>
    <x:row r="54" ht="23" customHeight="1">
      <x:c r="A54" s="63"/>
      <x:c r="B54" s="63"/>
      <x:c r="C54" s="63"/>
      <x:c r="D54" s="63"/>
      <x:c r="E54" s="66"/>
      <x:c r="F54" s="66"/>
      <x:c r="G54" s="102"/>
      <x:c r="H54" s="102"/>
      <x:c r="I54" s="63"/>
      <x:c r="J54" s="70"/>
      <x:c r="K54" s="63" t="str">
        <x:f>IF(A54="","",IF(I54="Terminé","Clôturé",IF(F54&lt;TODAY(),"En retard",IF(E54&gt;TODAY(),"À venir","À suivre"))))</x:f>
      </x:c>
      <x:c r="L54" s="63" t="str">
        <x:f>IF(A54="","",IFERROR(F54-E54+1,""))</x:f>
      </x:c>
      <x:c r="M54" s="104" t="str">
        <x:f>IF(A54="","",IFERROR(MAX(0,F54-TODAY()),""))</x:f>
      </x:c>
      <x:c r="N54" s="73" t="str">
        <x:f>IF($A54="","",IF(AND($E54&lt;=$B$6+6,$F54&gt;=$B$6+0),"■",""))</x:f>
      </x:c>
      <x:c r="O54" s="73" t="str">
        <x:f>IF($A54="","",IF(AND($E54&lt;=$B$6+13,$F54&gt;=$B$6+7),"■",""))</x:f>
      </x:c>
      <x:c r="P54" s="73" t="str">
        <x:f>IF($A54="","",IF(AND($E54&lt;=$B$6+20,$F54&gt;=$B$6+14),"■",""))</x:f>
      </x:c>
      <x:c r="Q54" s="73" t="str">
        <x:f>IF($A54="","",IF(AND($E54&lt;=$B$6+27,$F54&gt;=$B$6+21),"■",""))</x:f>
      </x:c>
      <x:c r="R54" s="73" t="str">
        <x:f>IF($A54="","",IF(AND($E54&lt;=$B$6+34,$F54&gt;=$B$6+28),"■",""))</x:f>
      </x:c>
      <x:c r="S54" s="73" t="str">
        <x:f>IF($A54="","",IF(AND($E54&lt;=$B$6+41,$F54&gt;=$B$6+35),"■",""))</x:f>
      </x:c>
      <x:c r="T54" s="73" t="str">
        <x:f>IF($A54="","",IF(AND($E54&lt;=$B$6+48,$F54&gt;=$B$6+42),"■",""))</x:f>
      </x:c>
      <x:c r="U54" s="73" t="str">
        <x:f>IF($A54="","",IF(AND($E54&lt;=$B$6+55,$F54&gt;=$B$6+49),"■",""))</x:f>
      </x:c>
      <x:c r="V54" s="63"/>
    </x:row>
    <x:row r="55" ht="23" customHeight="1">
      <x:c r="A55" s="63"/>
      <x:c r="B55" s="63"/>
      <x:c r="C55" s="63"/>
      <x:c r="D55" s="63"/>
      <x:c r="E55" s="66"/>
      <x:c r="F55" s="66"/>
      <x:c r="G55" s="102"/>
      <x:c r="H55" s="102"/>
      <x:c r="I55" s="63"/>
      <x:c r="J55" s="70"/>
      <x:c r="K55" s="63" t="str">
        <x:f>IF(A55="","",IF(I55="Terminé","Clôturé",IF(F55&lt;TODAY(),"En retard",IF(E55&gt;TODAY(),"À venir","À suivre"))))</x:f>
      </x:c>
      <x:c r="L55" s="63" t="str">
        <x:f>IF(A55="","",IFERROR(F55-E55+1,""))</x:f>
      </x:c>
      <x:c r="M55" s="104" t="str">
        <x:f>IF(A55="","",IFERROR(MAX(0,F55-TODAY()),""))</x:f>
      </x:c>
      <x:c r="N55" s="73" t="str">
        <x:f>IF($A55="","",IF(AND($E55&lt;=$B$6+6,$F55&gt;=$B$6+0),"■",""))</x:f>
      </x:c>
      <x:c r="O55" s="73" t="str">
        <x:f>IF($A55="","",IF(AND($E55&lt;=$B$6+13,$F55&gt;=$B$6+7),"■",""))</x:f>
      </x:c>
      <x:c r="P55" s="73" t="str">
        <x:f>IF($A55="","",IF(AND($E55&lt;=$B$6+20,$F55&gt;=$B$6+14),"■",""))</x:f>
      </x:c>
      <x:c r="Q55" s="73" t="str">
        <x:f>IF($A55="","",IF(AND($E55&lt;=$B$6+27,$F55&gt;=$B$6+21),"■",""))</x:f>
      </x:c>
      <x:c r="R55" s="73" t="str">
        <x:f>IF($A55="","",IF(AND($E55&lt;=$B$6+34,$F55&gt;=$B$6+28),"■",""))</x:f>
      </x:c>
      <x:c r="S55" s="73" t="str">
        <x:f>IF($A55="","",IF(AND($E55&lt;=$B$6+41,$F55&gt;=$B$6+35),"■",""))</x:f>
      </x:c>
      <x:c r="T55" s="73" t="str">
        <x:f>IF($A55="","",IF(AND($E55&lt;=$B$6+48,$F55&gt;=$B$6+42),"■",""))</x:f>
      </x:c>
      <x:c r="U55" s="73" t="str">
        <x:f>IF($A55="","",IF(AND($E55&lt;=$B$6+55,$F55&gt;=$B$6+49),"■",""))</x:f>
      </x:c>
      <x:c r="V55" s="63"/>
    </x:row>
    <x:row r="56" ht="23" customHeight="1">
      <x:c r="A56" s="63"/>
      <x:c r="B56" s="63"/>
      <x:c r="C56" s="63"/>
      <x:c r="D56" s="63"/>
      <x:c r="E56" s="66"/>
      <x:c r="F56" s="66"/>
      <x:c r="G56" s="102"/>
      <x:c r="H56" s="102"/>
      <x:c r="I56" s="63"/>
      <x:c r="J56" s="70"/>
      <x:c r="K56" s="63" t="str">
        <x:f>IF(A56="","",IF(I56="Terminé","Clôturé",IF(F56&lt;TODAY(),"En retard",IF(E56&gt;TODAY(),"À venir","À suivre"))))</x:f>
      </x:c>
      <x:c r="L56" s="63" t="str">
        <x:f>IF(A56="","",IFERROR(F56-E56+1,""))</x:f>
      </x:c>
      <x:c r="M56" s="104" t="str">
        <x:f>IF(A56="","",IFERROR(MAX(0,F56-TODAY()),""))</x:f>
      </x:c>
      <x:c r="N56" s="73" t="str">
        <x:f>IF($A56="","",IF(AND($E56&lt;=$B$6+6,$F56&gt;=$B$6+0),"■",""))</x:f>
      </x:c>
      <x:c r="O56" s="73" t="str">
        <x:f>IF($A56="","",IF(AND($E56&lt;=$B$6+13,$F56&gt;=$B$6+7),"■",""))</x:f>
      </x:c>
      <x:c r="P56" s="73" t="str">
        <x:f>IF($A56="","",IF(AND($E56&lt;=$B$6+20,$F56&gt;=$B$6+14),"■",""))</x:f>
      </x:c>
      <x:c r="Q56" s="73" t="str">
        <x:f>IF($A56="","",IF(AND($E56&lt;=$B$6+27,$F56&gt;=$B$6+21),"■",""))</x:f>
      </x:c>
      <x:c r="R56" s="73" t="str">
        <x:f>IF($A56="","",IF(AND($E56&lt;=$B$6+34,$F56&gt;=$B$6+28),"■",""))</x:f>
      </x:c>
      <x:c r="S56" s="73" t="str">
        <x:f>IF($A56="","",IF(AND($E56&lt;=$B$6+41,$F56&gt;=$B$6+35),"■",""))</x:f>
      </x:c>
      <x:c r="T56" s="73" t="str">
        <x:f>IF($A56="","",IF(AND($E56&lt;=$B$6+48,$F56&gt;=$B$6+42),"■",""))</x:f>
      </x:c>
      <x:c r="U56" s="73" t="str">
        <x:f>IF($A56="","",IF(AND($E56&lt;=$B$6+55,$F56&gt;=$B$6+49),"■",""))</x:f>
      </x:c>
      <x:c r="V56" s="63"/>
    </x:row>
    <x:row r="57" ht="23" customHeight="1">
      <x:c r="A57" s="63"/>
      <x:c r="B57" s="63"/>
      <x:c r="C57" s="63"/>
      <x:c r="D57" s="63"/>
      <x:c r="E57" s="66"/>
      <x:c r="F57" s="66"/>
      <x:c r="G57" s="102"/>
      <x:c r="H57" s="102"/>
      <x:c r="I57" s="63"/>
      <x:c r="J57" s="70"/>
      <x:c r="K57" s="63" t="str">
        <x:f>IF(A57="","",IF(I57="Terminé","Clôturé",IF(F57&lt;TODAY(),"En retard",IF(E57&gt;TODAY(),"À venir","À suivre"))))</x:f>
      </x:c>
      <x:c r="L57" s="63" t="str">
        <x:f>IF(A57="","",IFERROR(F57-E57+1,""))</x:f>
      </x:c>
      <x:c r="M57" s="104" t="str">
        <x:f>IF(A57="","",IFERROR(MAX(0,F57-TODAY()),""))</x:f>
      </x:c>
      <x:c r="N57" s="73" t="str">
        <x:f>IF($A57="","",IF(AND($E57&lt;=$B$6+6,$F57&gt;=$B$6+0),"■",""))</x:f>
      </x:c>
      <x:c r="O57" s="73" t="str">
        <x:f>IF($A57="","",IF(AND($E57&lt;=$B$6+13,$F57&gt;=$B$6+7),"■",""))</x:f>
      </x:c>
      <x:c r="P57" s="73" t="str">
        <x:f>IF($A57="","",IF(AND($E57&lt;=$B$6+20,$F57&gt;=$B$6+14),"■",""))</x:f>
      </x:c>
      <x:c r="Q57" s="73" t="str">
        <x:f>IF($A57="","",IF(AND($E57&lt;=$B$6+27,$F57&gt;=$B$6+21),"■",""))</x:f>
      </x:c>
      <x:c r="R57" s="73" t="str">
        <x:f>IF($A57="","",IF(AND($E57&lt;=$B$6+34,$F57&gt;=$B$6+28),"■",""))</x:f>
      </x:c>
      <x:c r="S57" s="73" t="str">
        <x:f>IF($A57="","",IF(AND($E57&lt;=$B$6+41,$F57&gt;=$B$6+35),"■",""))</x:f>
      </x:c>
      <x:c r="T57" s="73" t="str">
        <x:f>IF($A57="","",IF(AND($E57&lt;=$B$6+48,$F57&gt;=$B$6+42),"■",""))</x:f>
      </x:c>
      <x:c r="U57" s="73" t="str">
        <x:f>IF($A57="","",IF(AND($E57&lt;=$B$6+55,$F57&gt;=$B$6+49),"■",""))</x:f>
      </x:c>
      <x:c r="V57" s="63"/>
    </x:row>
    <x:row r="58" ht="23" customHeight="1">
      <x:c r="A58" s="63"/>
      <x:c r="B58" s="63"/>
      <x:c r="C58" s="63"/>
      <x:c r="D58" s="63"/>
      <x:c r="E58" s="66"/>
      <x:c r="F58" s="66"/>
      <x:c r="G58" s="102"/>
      <x:c r="H58" s="102"/>
      <x:c r="I58" s="63"/>
      <x:c r="J58" s="70"/>
      <x:c r="K58" s="63" t="str">
        <x:f>IF(A58="","",IF(I58="Terminé","Clôturé",IF(F58&lt;TODAY(),"En retard",IF(E58&gt;TODAY(),"À venir","À suivre"))))</x:f>
      </x:c>
      <x:c r="L58" s="63" t="str">
        <x:f>IF(A58="","",IFERROR(F58-E58+1,""))</x:f>
      </x:c>
      <x:c r="M58" s="104" t="str">
        <x:f>IF(A58="","",IFERROR(MAX(0,F58-TODAY()),""))</x:f>
      </x:c>
      <x:c r="N58" s="73" t="str">
        <x:f>IF($A58="","",IF(AND($E58&lt;=$B$6+6,$F58&gt;=$B$6+0),"■",""))</x:f>
      </x:c>
      <x:c r="O58" s="73" t="str">
        <x:f>IF($A58="","",IF(AND($E58&lt;=$B$6+13,$F58&gt;=$B$6+7),"■",""))</x:f>
      </x:c>
      <x:c r="P58" s="73" t="str">
        <x:f>IF($A58="","",IF(AND($E58&lt;=$B$6+20,$F58&gt;=$B$6+14),"■",""))</x:f>
      </x:c>
      <x:c r="Q58" s="73" t="str">
        <x:f>IF($A58="","",IF(AND($E58&lt;=$B$6+27,$F58&gt;=$B$6+21),"■",""))</x:f>
      </x:c>
      <x:c r="R58" s="73" t="str">
        <x:f>IF($A58="","",IF(AND($E58&lt;=$B$6+34,$F58&gt;=$B$6+28),"■",""))</x:f>
      </x:c>
      <x:c r="S58" s="73" t="str">
        <x:f>IF($A58="","",IF(AND($E58&lt;=$B$6+41,$F58&gt;=$B$6+35),"■",""))</x:f>
      </x:c>
      <x:c r="T58" s="73" t="str">
        <x:f>IF($A58="","",IF(AND($E58&lt;=$B$6+48,$F58&gt;=$B$6+42),"■",""))</x:f>
      </x:c>
      <x:c r="U58" s="73" t="str">
        <x:f>IF($A58="","",IF(AND($E58&lt;=$B$6+55,$F58&gt;=$B$6+49),"■",""))</x:f>
      </x:c>
      <x:c r="V58" s="63"/>
    </x:row>
    <x:row r="59" ht="23" customHeight="1">
      <x:c r="A59" s="63"/>
      <x:c r="B59" s="63"/>
      <x:c r="C59" s="63"/>
      <x:c r="D59" s="63"/>
      <x:c r="E59" s="66"/>
      <x:c r="F59" s="66"/>
      <x:c r="G59" s="102"/>
      <x:c r="H59" s="102"/>
      <x:c r="I59" s="63"/>
      <x:c r="J59" s="70"/>
      <x:c r="K59" s="63" t="str">
        <x:f>IF(A59="","",IF(I59="Terminé","Clôturé",IF(F59&lt;TODAY(),"En retard",IF(E59&gt;TODAY(),"À venir","À suivre"))))</x:f>
      </x:c>
      <x:c r="L59" s="63" t="str">
        <x:f>IF(A59="","",IFERROR(F59-E59+1,""))</x:f>
      </x:c>
      <x:c r="M59" s="104" t="str">
        <x:f>IF(A59="","",IFERROR(MAX(0,F59-TODAY()),""))</x:f>
      </x:c>
      <x:c r="N59" s="73" t="str">
        <x:f>IF($A59="","",IF(AND($E59&lt;=$B$6+6,$F59&gt;=$B$6+0),"■",""))</x:f>
      </x:c>
      <x:c r="O59" s="73" t="str">
        <x:f>IF($A59="","",IF(AND($E59&lt;=$B$6+13,$F59&gt;=$B$6+7),"■",""))</x:f>
      </x:c>
      <x:c r="P59" s="73" t="str">
        <x:f>IF($A59="","",IF(AND($E59&lt;=$B$6+20,$F59&gt;=$B$6+14),"■",""))</x:f>
      </x:c>
      <x:c r="Q59" s="73" t="str">
        <x:f>IF($A59="","",IF(AND($E59&lt;=$B$6+27,$F59&gt;=$B$6+21),"■",""))</x:f>
      </x:c>
      <x:c r="R59" s="73" t="str">
        <x:f>IF($A59="","",IF(AND($E59&lt;=$B$6+34,$F59&gt;=$B$6+28),"■",""))</x:f>
      </x:c>
      <x:c r="S59" s="73" t="str">
        <x:f>IF($A59="","",IF(AND($E59&lt;=$B$6+41,$F59&gt;=$B$6+35),"■",""))</x:f>
      </x:c>
      <x:c r="T59" s="73" t="str">
        <x:f>IF($A59="","",IF(AND($E59&lt;=$B$6+48,$F59&gt;=$B$6+42),"■",""))</x:f>
      </x:c>
      <x:c r="U59" s="73" t="str">
        <x:f>IF($A59="","",IF(AND($E59&lt;=$B$6+55,$F59&gt;=$B$6+49),"■",""))</x:f>
      </x:c>
      <x:c r="V59" s="63"/>
    </x:row>
    <x:row r="60" ht="23" customHeight="1">
      <x:c r="A60" s="63"/>
      <x:c r="B60" s="63"/>
      <x:c r="C60" s="63"/>
      <x:c r="D60" s="63"/>
      <x:c r="E60" s="66"/>
      <x:c r="F60" s="66"/>
      <x:c r="G60" s="102"/>
      <x:c r="H60" s="102"/>
      <x:c r="I60" s="63"/>
      <x:c r="J60" s="70"/>
      <x:c r="K60" s="63" t="str">
        <x:f>IF(A60="","",IF(I60="Terminé","Clôturé",IF(F60&lt;TODAY(),"En retard",IF(E60&gt;TODAY(),"À venir","À suivre"))))</x:f>
      </x:c>
      <x:c r="L60" s="63" t="str">
        <x:f>IF(A60="","",IFERROR(F60-E60+1,""))</x:f>
      </x:c>
      <x:c r="M60" s="104" t="str">
        <x:f>IF(A60="","",IFERROR(MAX(0,F60-TODAY()),""))</x:f>
      </x:c>
      <x:c r="N60" s="73" t="str">
        <x:f>IF($A60="","",IF(AND($E60&lt;=$B$6+6,$F60&gt;=$B$6+0),"■",""))</x:f>
      </x:c>
      <x:c r="O60" s="73" t="str">
        <x:f>IF($A60="","",IF(AND($E60&lt;=$B$6+13,$F60&gt;=$B$6+7),"■",""))</x:f>
      </x:c>
      <x:c r="P60" s="73" t="str">
        <x:f>IF($A60="","",IF(AND($E60&lt;=$B$6+20,$F60&gt;=$B$6+14),"■",""))</x:f>
      </x:c>
      <x:c r="Q60" s="73" t="str">
        <x:f>IF($A60="","",IF(AND($E60&lt;=$B$6+27,$F60&gt;=$B$6+21),"■",""))</x:f>
      </x:c>
      <x:c r="R60" s="73" t="str">
        <x:f>IF($A60="","",IF(AND($E60&lt;=$B$6+34,$F60&gt;=$B$6+28),"■",""))</x:f>
      </x:c>
      <x:c r="S60" s="73" t="str">
        <x:f>IF($A60="","",IF(AND($E60&lt;=$B$6+41,$F60&gt;=$B$6+35),"■",""))</x:f>
      </x:c>
      <x:c r="T60" s="73" t="str">
        <x:f>IF($A60="","",IF(AND($E60&lt;=$B$6+48,$F60&gt;=$B$6+42),"■",""))</x:f>
      </x:c>
      <x:c r="U60" s="73" t="str">
        <x:f>IF($A60="","",IF(AND($E60&lt;=$B$6+55,$F60&gt;=$B$6+49),"■",""))</x:f>
      </x:c>
      <x:c r="V60" s="63"/>
    </x:row>
    <x:row r="61" ht="23" customHeight="1">
      <x:c r="A61" s="63"/>
      <x:c r="B61" s="63"/>
      <x:c r="C61" s="63"/>
      <x:c r="D61" s="63"/>
      <x:c r="E61" s="66"/>
      <x:c r="F61" s="66"/>
      <x:c r="G61" s="102"/>
      <x:c r="H61" s="102"/>
      <x:c r="I61" s="63"/>
      <x:c r="J61" s="70"/>
      <x:c r="K61" s="63" t="str">
        <x:f>IF(A61="","",IF(I61="Terminé","Clôturé",IF(F61&lt;TODAY(),"En retard",IF(E61&gt;TODAY(),"À venir","À suivre"))))</x:f>
      </x:c>
      <x:c r="L61" s="63" t="str">
        <x:f>IF(A61="","",IFERROR(F61-E61+1,""))</x:f>
      </x:c>
      <x:c r="M61" s="104" t="str">
        <x:f>IF(A61="","",IFERROR(MAX(0,F61-TODAY()),""))</x:f>
      </x:c>
      <x:c r="N61" s="73" t="str">
        <x:f>IF($A61="","",IF(AND($E61&lt;=$B$6+6,$F61&gt;=$B$6+0),"■",""))</x:f>
      </x:c>
      <x:c r="O61" s="73" t="str">
        <x:f>IF($A61="","",IF(AND($E61&lt;=$B$6+13,$F61&gt;=$B$6+7),"■",""))</x:f>
      </x:c>
      <x:c r="P61" s="73" t="str">
        <x:f>IF($A61="","",IF(AND($E61&lt;=$B$6+20,$F61&gt;=$B$6+14),"■",""))</x:f>
      </x:c>
      <x:c r="Q61" s="73" t="str">
        <x:f>IF($A61="","",IF(AND($E61&lt;=$B$6+27,$F61&gt;=$B$6+21),"■",""))</x:f>
      </x:c>
      <x:c r="R61" s="73" t="str">
        <x:f>IF($A61="","",IF(AND($E61&lt;=$B$6+34,$F61&gt;=$B$6+28),"■",""))</x:f>
      </x:c>
      <x:c r="S61" s="73" t="str">
        <x:f>IF($A61="","",IF(AND($E61&lt;=$B$6+41,$F61&gt;=$B$6+35),"■",""))</x:f>
      </x:c>
      <x:c r="T61" s="73" t="str">
        <x:f>IF($A61="","",IF(AND($E61&lt;=$B$6+48,$F61&gt;=$B$6+42),"■",""))</x:f>
      </x:c>
      <x:c r="U61" s="73" t="str">
        <x:f>IF($A61="","",IF(AND($E61&lt;=$B$6+55,$F61&gt;=$B$6+49),"■",""))</x:f>
      </x:c>
      <x:c r="V61" s="63"/>
    </x:row>
    <x:row r="62" ht="23" customHeight="1">
      <x:c r="A62" s="63"/>
      <x:c r="B62" s="63"/>
      <x:c r="C62" s="63"/>
      <x:c r="D62" s="63"/>
      <x:c r="E62" s="66"/>
      <x:c r="F62" s="66"/>
      <x:c r="G62" s="102"/>
      <x:c r="H62" s="102"/>
      <x:c r="I62" s="63"/>
      <x:c r="J62" s="70"/>
      <x:c r="K62" s="63" t="str">
        <x:f>IF(A62="","",IF(I62="Terminé","Clôturé",IF(F62&lt;TODAY(),"En retard",IF(E62&gt;TODAY(),"À venir","À suivre"))))</x:f>
      </x:c>
      <x:c r="L62" s="63" t="str">
        <x:f>IF(A62="","",IFERROR(F62-E62+1,""))</x:f>
      </x:c>
      <x:c r="M62" s="104" t="str">
        <x:f>IF(A62="","",IFERROR(MAX(0,F62-TODAY()),""))</x:f>
      </x:c>
      <x:c r="N62" s="73" t="str">
        <x:f>IF($A62="","",IF(AND($E62&lt;=$B$6+6,$F62&gt;=$B$6+0),"■",""))</x:f>
      </x:c>
      <x:c r="O62" s="73" t="str">
        <x:f>IF($A62="","",IF(AND($E62&lt;=$B$6+13,$F62&gt;=$B$6+7),"■",""))</x:f>
      </x:c>
      <x:c r="P62" s="73" t="str">
        <x:f>IF($A62="","",IF(AND($E62&lt;=$B$6+20,$F62&gt;=$B$6+14),"■",""))</x:f>
      </x:c>
      <x:c r="Q62" s="73" t="str">
        <x:f>IF($A62="","",IF(AND($E62&lt;=$B$6+27,$F62&gt;=$B$6+21),"■",""))</x:f>
      </x:c>
      <x:c r="R62" s="73" t="str">
        <x:f>IF($A62="","",IF(AND($E62&lt;=$B$6+34,$F62&gt;=$B$6+28),"■",""))</x:f>
      </x:c>
      <x:c r="S62" s="73" t="str">
        <x:f>IF($A62="","",IF(AND($E62&lt;=$B$6+41,$F62&gt;=$B$6+35),"■",""))</x:f>
      </x:c>
      <x:c r="T62" s="73" t="str">
        <x:f>IF($A62="","",IF(AND($E62&lt;=$B$6+48,$F62&gt;=$B$6+42),"■",""))</x:f>
      </x:c>
      <x:c r="U62" s="73" t="str">
        <x:f>IF($A62="","",IF(AND($E62&lt;=$B$6+55,$F62&gt;=$B$6+49),"■",""))</x:f>
      </x:c>
      <x:c r="V62" s="63"/>
    </x:row>
    <x:row r="63" ht="23" customHeight="1">
      <x:c r="A63" s="63"/>
      <x:c r="B63" s="63"/>
      <x:c r="C63" s="63"/>
      <x:c r="D63" s="63"/>
      <x:c r="E63" s="66"/>
      <x:c r="F63" s="66"/>
      <x:c r="G63" s="102"/>
      <x:c r="H63" s="102"/>
      <x:c r="I63" s="63"/>
      <x:c r="J63" s="70"/>
      <x:c r="K63" s="63" t="str">
        <x:f>IF(A63="","",IF(I63="Terminé","Clôturé",IF(F63&lt;TODAY(),"En retard",IF(E63&gt;TODAY(),"À venir","À suivre"))))</x:f>
      </x:c>
      <x:c r="L63" s="63" t="str">
        <x:f>IF(A63="","",IFERROR(F63-E63+1,""))</x:f>
      </x:c>
      <x:c r="M63" s="104" t="str">
        <x:f>IF(A63="","",IFERROR(MAX(0,F63-TODAY()),""))</x:f>
      </x:c>
      <x:c r="N63" s="73" t="str">
        <x:f>IF($A63="","",IF(AND($E63&lt;=$B$6+6,$F63&gt;=$B$6+0),"■",""))</x:f>
      </x:c>
      <x:c r="O63" s="73" t="str">
        <x:f>IF($A63="","",IF(AND($E63&lt;=$B$6+13,$F63&gt;=$B$6+7),"■",""))</x:f>
      </x:c>
      <x:c r="P63" s="73" t="str">
        <x:f>IF($A63="","",IF(AND($E63&lt;=$B$6+20,$F63&gt;=$B$6+14),"■",""))</x:f>
      </x:c>
      <x:c r="Q63" s="73" t="str">
        <x:f>IF($A63="","",IF(AND($E63&lt;=$B$6+27,$F63&gt;=$B$6+21),"■",""))</x:f>
      </x:c>
      <x:c r="R63" s="73" t="str">
        <x:f>IF($A63="","",IF(AND($E63&lt;=$B$6+34,$F63&gt;=$B$6+28),"■",""))</x:f>
      </x:c>
      <x:c r="S63" s="73" t="str">
        <x:f>IF($A63="","",IF(AND($E63&lt;=$B$6+41,$F63&gt;=$B$6+35),"■",""))</x:f>
      </x:c>
      <x:c r="T63" s="73" t="str">
        <x:f>IF($A63="","",IF(AND($E63&lt;=$B$6+48,$F63&gt;=$B$6+42),"■",""))</x:f>
      </x:c>
      <x:c r="U63" s="73" t="str">
        <x:f>IF($A63="","",IF(AND($E63&lt;=$B$6+55,$F63&gt;=$B$6+49),"■",""))</x:f>
      </x:c>
      <x:c r="V63" s="63"/>
    </x:row>
    <x:row r="64" ht="23" customHeight="1">
      <x:c r="A64" s="63"/>
      <x:c r="B64" s="63"/>
      <x:c r="C64" s="63"/>
      <x:c r="D64" s="63"/>
      <x:c r="E64" s="66"/>
      <x:c r="F64" s="66"/>
      <x:c r="G64" s="102"/>
      <x:c r="H64" s="102"/>
      <x:c r="I64" s="63"/>
      <x:c r="J64" s="70"/>
      <x:c r="K64" s="63" t="str">
        <x:f>IF(A64="","",IF(I64="Terminé","Clôturé",IF(F64&lt;TODAY(),"En retard",IF(E64&gt;TODAY(),"À venir","À suivre"))))</x:f>
      </x:c>
      <x:c r="L64" s="63" t="str">
        <x:f>IF(A64="","",IFERROR(F64-E64+1,""))</x:f>
      </x:c>
      <x:c r="M64" s="104" t="str">
        <x:f>IF(A64="","",IFERROR(MAX(0,F64-TODAY()),""))</x:f>
      </x:c>
      <x:c r="N64" s="73" t="str">
        <x:f>IF($A64="","",IF(AND($E64&lt;=$B$6+6,$F64&gt;=$B$6+0),"■",""))</x:f>
      </x:c>
      <x:c r="O64" s="73" t="str">
        <x:f>IF($A64="","",IF(AND($E64&lt;=$B$6+13,$F64&gt;=$B$6+7),"■",""))</x:f>
      </x:c>
      <x:c r="P64" s="73" t="str">
        <x:f>IF($A64="","",IF(AND($E64&lt;=$B$6+20,$F64&gt;=$B$6+14),"■",""))</x:f>
      </x:c>
      <x:c r="Q64" s="73" t="str">
        <x:f>IF($A64="","",IF(AND($E64&lt;=$B$6+27,$F64&gt;=$B$6+21),"■",""))</x:f>
      </x:c>
      <x:c r="R64" s="73" t="str">
        <x:f>IF($A64="","",IF(AND($E64&lt;=$B$6+34,$F64&gt;=$B$6+28),"■",""))</x:f>
      </x:c>
      <x:c r="S64" s="73" t="str">
        <x:f>IF($A64="","",IF(AND($E64&lt;=$B$6+41,$F64&gt;=$B$6+35),"■",""))</x:f>
      </x:c>
      <x:c r="T64" s="73" t="str">
        <x:f>IF($A64="","",IF(AND($E64&lt;=$B$6+48,$F64&gt;=$B$6+42),"■",""))</x:f>
      </x:c>
      <x:c r="U64" s="73" t="str">
        <x:f>IF($A64="","",IF(AND($E64&lt;=$B$6+55,$F64&gt;=$B$6+49),"■",""))</x:f>
      </x:c>
      <x:c r="V64" s="63"/>
    </x:row>
    <x:row r="65" ht="23" customHeight="1">
      <x:c r="A65" s="63"/>
      <x:c r="B65" s="63"/>
      <x:c r="C65" s="63"/>
      <x:c r="D65" s="63"/>
      <x:c r="E65" s="66"/>
      <x:c r="F65" s="66"/>
      <x:c r="G65" s="102"/>
      <x:c r="H65" s="102"/>
      <x:c r="I65" s="63"/>
      <x:c r="J65" s="70"/>
      <x:c r="K65" s="63" t="str">
        <x:f>IF(A65="","",IF(I65="Terminé","Clôturé",IF(F65&lt;TODAY(),"En retard",IF(E65&gt;TODAY(),"À venir","À suivre"))))</x:f>
      </x:c>
      <x:c r="L65" s="63" t="str">
        <x:f>IF(A65="","",IFERROR(F65-E65+1,""))</x:f>
      </x:c>
      <x:c r="M65" s="104" t="str">
        <x:f>IF(A65="","",IFERROR(MAX(0,F65-TODAY()),""))</x:f>
      </x:c>
      <x:c r="N65" s="73" t="str">
        <x:f>IF($A65="","",IF(AND($E65&lt;=$B$6+6,$F65&gt;=$B$6+0),"■",""))</x:f>
      </x:c>
      <x:c r="O65" s="73" t="str">
        <x:f>IF($A65="","",IF(AND($E65&lt;=$B$6+13,$F65&gt;=$B$6+7),"■",""))</x:f>
      </x:c>
      <x:c r="P65" s="73" t="str">
        <x:f>IF($A65="","",IF(AND($E65&lt;=$B$6+20,$F65&gt;=$B$6+14),"■",""))</x:f>
      </x:c>
      <x:c r="Q65" s="73" t="str">
        <x:f>IF($A65="","",IF(AND($E65&lt;=$B$6+27,$F65&gt;=$B$6+21),"■",""))</x:f>
      </x:c>
      <x:c r="R65" s="73" t="str">
        <x:f>IF($A65="","",IF(AND($E65&lt;=$B$6+34,$F65&gt;=$B$6+28),"■",""))</x:f>
      </x:c>
      <x:c r="S65" s="73" t="str">
        <x:f>IF($A65="","",IF(AND($E65&lt;=$B$6+41,$F65&gt;=$B$6+35),"■",""))</x:f>
      </x:c>
      <x:c r="T65" s="73" t="str">
        <x:f>IF($A65="","",IF(AND($E65&lt;=$B$6+48,$F65&gt;=$B$6+42),"■",""))</x:f>
      </x:c>
      <x:c r="U65" s="73" t="str">
        <x:f>IF($A65="","",IF(AND($E65&lt;=$B$6+55,$F65&gt;=$B$6+49),"■",""))</x:f>
      </x:c>
      <x:c r="V65" s="63"/>
    </x:row>
    <x:row r="66" ht="23" customHeight="1">
      <x:c r="A66" s="63"/>
      <x:c r="B66" s="63"/>
      <x:c r="C66" s="63"/>
      <x:c r="D66" s="63"/>
      <x:c r="E66" s="66"/>
      <x:c r="F66" s="66"/>
      <x:c r="G66" s="102"/>
      <x:c r="H66" s="102"/>
      <x:c r="I66" s="63"/>
      <x:c r="J66" s="70"/>
      <x:c r="K66" s="63" t="str">
        <x:f>IF(A66="","",IF(I66="Terminé","Clôturé",IF(F66&lt;TODAY(),"En retard",IF(E66&gt;TODAY(),"À venir","À suivre"))))</x:f>
      </x:c>
      <x:c r="L66" s="63" t="str">
        <x:f>IF(A66="","",IFERROR(F66-E66+1,""))</x:f>
      </x:c>
      <x:c r="M66" s="104" t="str">
        <x:f>IF(A66="","",IFERROR(MAX(0,F66-TODAY()),""))</x:f>
      </x:c>
      <x:c r="N66" s="73" t="str">
        <x:f>IF($A66="","",IF(AND($E66&lt;=$B$6+6,$F66&gt;=$B$6+0),"■",""))</x:f>
      </x:c>
      <x:c r="O66" s="73" t="str">
        <x:f>IF($A66="","",IF(AND($E66&lt;=$B$6+13,$F66&gt;=$B$6+7),"■",""))</x:f>
      </x:c>
      <x:c r="P66" s="73" t="str">
        <x:f>IF($A66="","",IF(AND($E66&lt;=$B$6+20,$F66&gt;=$B$6+14),"■",""))</x:f>
      </x:c>
      <x:c r="Q66" s="73" t="str">
        <x:f>IF($A66="","",IF(AND($E66&lt;=$B$6+27,$F66&gt;=$B$6+21),"■",""))</x:f>
      </x:c>
      <x:c r="R66" s="73" t="str">
        <x:f>IF($A66="","",IF(AND($E66&lt;=$B$6+34,$F66&gt;=$B$6+28),"■",""))</x:f>
      </x:c>
      <x:c r="S66" s="73" t="str">
        <x:f>IF($A66="","",IF(AND($E66&lt;=$B$6+41,$F66&gt;=$B$6+35),"■",""))</x:f>
      </x:c>
      <x:c r="T66" s="73" t="str">
        <x:f>IF($A66="","",IF(AND($E66&lt;=$B$6+48,$F66&gt;=$B$6+42),"■",""))</x:f>
      </x:c>
      <x:c r="U66" s="73" t="str">
        <x:f>IF($A66="","",IF(AND($E66&lt;=$B$6+55,$F66&gt;=$B$6+49),"■",""))</x:f>
      </x:c>
      <x:c r="V66" s="63"/>
    </x:row>
    <x:row r="67" ht="23" customHeight="1">
      <x:c r="A67" s="63"/>
      <x:c r="B67" s="63"/>
      <x:c r="C67" s="63"/>
      <x:c r="D67" s="63"/>
      <x:c r="E67" s="66"/>
      <x:c r="F67" s="66"/>
      <x:c r="G67" s="102"/>
      <x:c r="H67" s="102"/>
      <x:c r="I67" s="63"/>
      <x:c r="J67" s="70"/>
      <x:c r="K67" s="63" t="str">
        <x:f>IF(A67="","",IF(I67="Terminé","Clôturé",IF(F67&lt;TODAY(),"En retard",IF(E67&gt;TODAY(),"À venir","À suivre"))))</x:f>
      </x:c>
      <x:c r="L67" s="63" t="str">
        <x:f>IF(A67="","",IFERROR(F67-E67+1,""))</x:f>
      </x:c>
      <x:c r="M67" s="104" t="str">
        <x:f>IF(A67="","",IFERROR(MAX(0,F67-TODAY()),""))</x:f>
      </x:c>
      <x:c r="N67" s="73" t="str">
        <x:f>IF($A67="","",IF(AND($E67&lt;=$B$6+6,$F67&gt;=$B$6+0),"■",""))</x:f>
      </x:c>
      <x:c r="O67" s="73" t="str">
        <x:f>IF($A67="","",IF(AND($E67&lt;=$B$6+13,$F67&gt;=$B$6+7),"■",""))</x:f>
      </x:c>
      <x:c r="P67" s="73" t="str">
        <x:f>IF($A67="","",IF(AND($E67&lt;=$B$6+20,$F67&gt;=$B$6+14),"■",""))</x:f>
      </x:c>
      <x:c r="Q67" s="73" t="str">
        <x:f>IF($A67="","",IF(AND($E67&lt;=$B$6+27,$F67&gt;=$B$6+21),"■",""))</x:f>
      </x:c>
      <x:c r="R67" s="73" t="str">
        <x:f>IF($A67="","",IF(AND($E67&lt;=$B$6+34,$F67&gt;=$B$6+28),"■",""))</x:f>
      </x:c>
      <x:c r="S67" s="73" t="str">
        <x:f>IF($A67="","",IF(AND($E67&lt;=$B$6+41,$F67&gt;=$B$6+35),"■",""))</x:f>
      </x:c>
      <x:c r="T67" s="73" t="str">
        <x:f>IF($A67="","",IF(AND($E67&lt;=$B$6+48,$F67&gt;=$B$6+42),"■",""))</x:f>
      </x:c>
      <x:c r="U67" s="73" t="str">
        <x:f>IF($A67="","",IF(AND($E67&lt;=$B$6+55,$F67&gt;=$B$6+49),"■",""))</x:f>
      </x:c>
      <x:c r="V67" s="63"/>
    </x:row>
    <x:row r="68" ht="23" customHeight="1">
      <x:c r="A68" s="63"/>
      <x:c r="B68" s="63"/>
      <x:c r="C68" s="63"/>
      <x:c r="D68" s="63"/>
      <x:c r="E68" s="66"/>
      <x:c r="F68" s="66"/>
      <x:c r="G68" s="102"/>
      <x:c r="H68" s="102"/>
      <x:c r="I68" s="63"/>
      <x:c r="J68" s="70"/>
      <x:c r="K68" s="63" t="str">
        <x:f>IF(A68="","",IF(I68="Terminé","Clôturé",IF(F68&lt;TODAY(),"En retard",IF(E68&gt;TODAY(),"À venir","À suivre"))))</x:f>
      </x:c>
      <x:c r="L68" s="63" t="str">
        <x:f>IF(A68="","",IFERROR(F68-E68+1,""))</x:f>
      </x:c>
      <x:c r="M68" s="104" t="str">
        <x:f>IF(A68="","",IFERROR(MAX(0,F68-TODAY()),""))</x:f>
      </x:c>
      <x:c r="N68" s="73" t="str">
        <x:f>IF($A68="","",IF(AND($E68&lt;=$B$6+6,$F68&gt;=$B$6+0),"■",""))</x:f>
      </x:c>
      <x:c r="O68" s="73" t="str">
        <x:f>IF($A68="","",IF(AND($E68&lt;=$B$6+13,$F68&gt;=$B$6+7),"■",""))</x:f>
      </x:c>
      <x:c r="P68" s="73" t="str">
        <x:f>IF($A68="","",IF(AND($E68&lt;=$B$6+20,$F68&gt;=$B$6+14),"■",""))</x:f>
      </x:c>
      <x:c r="Q68" s="73" t="str">
        <x:f>IF($A68="","",IF(AND($E68&lt;=$B$6+27,$F68&gt;=$B$6+21),"■",""))</x:f>
      </x:c>
      <x:c r="R68" s="73" t="str">
        <x:f>IF($A68="","",IF(AND($E68&lt;=$B$6+34,$F68&gt;=$B$6+28),"■",""))</x:f>
      </x:c>
      <x:c r="S68" s="73" t="str">
        <x:f>IF($A68="","",IF(AND($E68&lt;=$B$6+41,$F68&gt;=$B$6+35),"■",""))</x:f>
      </x:c>
      <x:c r="T68" s="73" t="str">
        <x:f>IF($A68="","",IF(AND($E68&lt;=$B$6+48,$F68&gt;=$B$6+42),"■",""))</x:f>
      </x:c>
      <x:c r="U68" s="73" t="str">
        <x:f>IF($A68="","",IF(AND($E68&lt;=$B$6+55,$F68&gt;=$B$6+49),"■",""))</x:f>
      </x:c>
      <x:c r="V68" s="63"/>
    </x:row>
    <x:row r="69" ht="23" customHeight="1">
      <x:c r="A69" s="63"/>
      <x:c r="B69" s="63"/>
      <x:c r="C69" s="63"/>
      <x:c r="D69" s="63"/>
      <x:c r="E69" s="66"/>
      <x:c r="F69" s="66"/>
      <x:c r="G69" s="102"/>
      <x:c r="H69" s="102"/>
      <x:c r="I69" s="63"/>
      <x:c r="J69" s="70"/>
      <x:c r="K69" s="63" t="str">
        <x:f>IF(A69="","",IF(I69="Terminé","Clôturé",IF(F69&lt;TODAY(),"En retard",IF(E69&gt;TODAY(),"À venir","À suivre"))))</x:f>
      </x:c>
      <x:c r="L69" s="63" t="str">
        <x:f>IF(A69="","",IFERROR(F69-E69+1,""))</x:f>
      </x:c>
      <x:c r="M69" s="104" t="str">
        <x:f>IF(A69="","",IFERROR(MAX(0,F69-TODAY()),""))</x:f>
      </x:c>
      <x:c r="N69" s="73" t="str">
        <x:f>IF($A69="","",IF(AND($E69&lt;=$B$6+6,$F69&gt;=$B$6+0),"■",""))</x:f>
      </x:c>
      <x:c r="O69" s="73" t="str">
        <x:f>IF($A69="","",IF(AND($E69&lt;=$B$6+13,$F69&gt;=$B$6+7),"■",""))</x:f>
      </x:c>
      <x:c r="P69" s="73" t="str">
        <x:f>IF($A69="","",IF(AND($E69&lt;=$B$6+20,$F69&gt;=$B$6+14),"■",""))</x:f>
      </x:c>
      <x:c r="Q69" s="73" t="str">
        <x:f>IF($A69="","",IF(AND($E69&lt;=$B$6+27,$F69&gt;=$B$6+21),"■",""))</x:f>
      </x:c>
      <x:c r="R69" s="73" t="str">
        <x:f>IF($A69="","",IF(AND($E69&lt;=$B$6+34,$F69&gt;=$B$6+28),"■",""))</x:f>
      </x:c>
      <x:c r="S69" s="73" t="str">
        <x:f>IF($A69="","",IF(AND($E69&lt;=$B$6+41,$F69&gt;=$B$6+35),"■",""))</x:f>
      </x:c>
      <x:c r="T69" s="73" t="str">
        <x:f>IF($A69="","",IF(AND($E69&lt;=$B$6+48,$F69&gt;=$B$6+42),"■",""))</x:f>
      </x:c>
      <x:c r="U69" s="73" t="str">
        <x:f>IF($A69="","",IF(AND($E69&lt;=$B$6+55,$F69&gt;=$B$6+49),"■",""))</x:f>
      </x:c>
      <x:c r="V69" s="63"/>
    </x:row>
    <x:row r="70" ht="23" customHeight="1">
      <x:c r="A70" s="63"/>
      <x:c r="B70" s="63"/>
      <x:c r="C70" s="63"/>
      <x:c r="D70" s="63"/>
      <x:c r="E70" s="66"/>
      <x:c r="F70" s="66"/>
      <x:c r="G70" s="102"/>
      <x:c r="H70" s="102"/>
      <x:c r="I70" s="63"/>
      <x:c r="J70" s="70"/>
      <x:c r="K70" s="63" t="str">
        <x:f>IF(A70="","",IF(I70="Terminé","Clôturé",IF(F70&lt;TODAY(),"En retard",IF(E70&gt;TODAY(),"À venir","À suivre"))))</x:f>
      </x:c>
      <x:c r="L70" s="63" t="str">
        <x:f>IF(A70="","",IFERROR(F70-E70+1,""))</x:f>
      </x:c>
      <x:c r="M70" s="104" t="str">
        <x:f>IF(A70="","",IFERROR(MAX(0,F70-TODAY()),""))</x:f>
      </x:c>
      <x:c r="N70" s="73" t="str">
        <x:f>IF($A70="","",IF(AND($E70&lt;=$B$6+6,$F70&gt;=$B$6+0),"■",""))</x:f>
      </x:c>
      <x:c r="O70" s="73" t="str">
        <x:f>IF($A70="","",IF(AND($E70&lt;=$B$6+13,$F70&gt;=$B$6+7),"■",""))</x:f>
      </x:c>
      <x:c r="P70" s="73" t="str">
        <x:f>IF($A70="","",IF(AND($E70&lt;=$B$6+20,$F70&gt;=$B$6+14),"■",""))</x:f>
      </x:c>
      <x:c r="Q70" s="73" t="str">
        <x:f>IF($A70="","",IF(AND($E70&lt;=$B$6+27,$F70&gt;=$B$6+21),"■",""))</x:f>
      </x:c>
      <x:c r="R70" s="73" t="str">
        <x:f>IF($A70="","",IF(AND($E70&lt;=$B$6+34,$F70&gt;=$B$6+28),"■",""))</x:f>
      </x:c>
      <x:c r="S70" s="73" t="str">
        <x:f>IF($A70="","",IF(AND($E70&lt;=$B$6+41,$F70&gt;=$B$6+35),"■",""))</x:f>
      </x:c>
      <x:c r="T70" s="73" t="str">
        <x:f>IF($A70="","",IF(AND($E70&lt;=$B$6+48,$F70&gt;=$B$6+42),"■",""))</x:f>
      </x:c>
      <x:c r="U70" s="73" t="str">
        <x:f>IF($A70="","",IF(AND($E70&lt;=$B$6+55,$F70&gt;=$B$6+49),"■",""))</x:f>
      </x:c>
      <x:c r="V70" s="63"/>
    </x:row>
    <x:row r="71" ht="23" customHeight="1">
      <x:c r="A71" s="63"/>
      <x:c r="B71" s="63"/>
      <x:c r="C71" s="63"/>
      <x:c r="D71" s="63"/>
      <x:c r="E71" s="66"/>
      <x:c r="F71" s="66"/>
      <x:c r="G71" s="102"/>
      <x:c r="H71" s="102"/>
      <x:c r="I71" s="63"/>
      <x:c r="J71" s="70"/>
      <x:c r="K71" s="63" t="str">
        <x:f>IF(A71="","",IF(I71="Terminé","Clôturé",IF(F71&lt;TODAY(),"En retard",IF(E71&gt;TODAY(),"À venir","À suivre"))))</x:f>
      </x:c>
      <x:c r="L71" s="63" t="str">
        <x:f>IF(A71="","",IFERROR(F71-E71+1,""))</x:f>
      </x:c>
      <x:c r="M71" s="104" t="str">
        <x:f>IF(A71="","",IFERROR(MAX(0,F71-TODAY()),""))</x:f>
      </x:c>
      <x:c r="N71" s="73" t="str">
        <x:f>IF($A71="","",IF(AND($E71&lt;=$B$6+6,$F71&gt;=$B$6+0),"■",""))</x:f>
      </x:c>
      <x:c r="O71" s="73" t="str">
        <x:f>IF($A71="","",IF(AND($E71&lt;=$B$6+13,$F71&gt;=$B$6+7),"■",""))</x:f>
      </x:c>
      <x:c r="P71" s="73" t="str">
        <x:f>IF($A71="","",IF(AND($E71&lt;=$B$6+20,$F71&gt;=$B$6+14),"■",""))</x:f>
      </x:c>
      <x:c r="Q71" s="73" t="str">
        <x:f>IF($A71="","",IF(AND($E71&lt;=$B$6+27,$F71&gt;=$B$6+21),"■",""))</x:f>
      </x:c>
      <x:c r="R71" s="73" t="str">
        <x:f>IF($A71="","",IF(AND($E71&lt;=$B$6+34,$F71&gt;=$B$6+28),"■",""))</x:f>
      </x:c>
      <x:c r="S71" s="73" t="str">
        <x:f>IF($A71="","",IF(AND($E71&lt;=$B$6+41,$F71&gt;=$B$6+35),"■",""))</x:f>
      </x:c>
      <x:c r="T71" s="73" t="str">
        <x:f>IF($A71="","",IF(AND($E71&lt;=$B$6+48,$F71&gt;=$B$6+42),"■",""))</x:f>
      </x:c>
      <x:c r="U71" s="73" t="str">
        <x:f>IF($A71="","",IF(AND($E71&lt;=$B$6+55,$F71&gt;=$B$6+49),"■",""))</x:f>
      </x:c>
      <x:c r="V71" s="63"/>
    </x:row>
    <x:row r="72" ht="23" customHeight="1">
      <x:c r="A72" s="63"/>
      <x:c r="B72" s="63"/>
      <x:c r="C72" s="63"/>
      <x:c r="D72" s="63"/>
      <x:c r="E72" s="66"/>
      <x:c r="F72" s="66"/>
      <x:c r="G72" s="102"/>
      <x:c r="H72" s="102"/>
      <x:c r="I72" s="63"/>
      <x:c r="J72" s="70"/>
      <x:c r="K72" s="63" t="str">
        <x:f>IF(A72="","",IF(I72="Terminé","Clôturé",IF(F72&lt;TODAY(),"En retard",IF(E72&gt;TODAY(),"À venir","À suivre"))))</x:f>
      </x:c>
      <x:c r="L72" s="63" t="str">
        <x:f>IF(A72="","",IFERROR(F72-E72+1,""))</x:f>
      </x:c>
      <x:c r="M72" s="104" t="str">
        <x:f>IF(A72="","",IFERROR(MAX(0,F72-TODAY()),""))</x:f>
      </x:c>
      <x:c r="N72" s="73" t="str">
        <x:f>IF($A72="","",IF(AND($E72&lt;=$B$6+6,$F72&gt;=$B$6+0),"■",""))</x:f>
      </x:c>
      <x:c r="O72" s="73" t="str">
        <x:f>IF($A72="","",IF(AND($E72&lt;=$B$6+13,$F72&gt;=$B$6+7),"■",""))</x:f>
      </x:c>
      <x:c r="P72" s="73" t="str">
        <x:f>IF($A72="","",IF(AND($E72&lt;=$B$6+20,$F72&gt;=$B$6+14),"■",""))</x:f>
      </x:c>
      <x:c r="Q72" s="73" t="str">
        <x:f>IF($A72="","",IF(AND($E72&lt;=$B$6+27,$F72&gt;=$B$6+21),"■",""))</x:f>
      </x:c>
      <x:c r="R72" s="73" t="str">
        <x:f>IF($A72="","",IF(AND($E72&lt;=$B$6+34,$F72&gt;=$B$6+28),"■",""))</x:f>
      </x:c>
      <x:c r="S72" s="73" t="str">
        <x:f>IF($A72="","",IF(AND($E72&lt;=$B$6+41,$F72&gt;=$B$6+35),"■",""))</x:f>
      </x:c>
      <x:c r="T72" s="73" t="str">
        <x:f>IF($A72="","",IF(AND($E72&lt;=$B$6+48,$F72&gt;=$B$6+42),"■",""))</x:f>
      </x:c>
      <x:c r="U72" s="73" t="str">
        <x:f>IF($A72="","",IF(AND($E72&lt;=$B$6+55,$F72&gt;=$B$6+49),"■",""))</x:f>
      </x:c>
      <x:c r="V72" s="63"/>
    </x:row>
    <x:row r="73" ht="23" customHeight="1">
      <x:c r="A73" s="63"/>
      <x:c r="B73" s="63"/>
      <x:c r="C73" s="63"/>
      <x:c r="D73" s="63"/>
      <x:c r="E73" s="66"/>
      <x:c r="F73" s="66"/>
      <x:c r="G73" s="102"/>
      <x:c r="H73" s="102"/>
      <x:c r="I73" s="63"/>
      <x:c r="J73" s="70"/>
      <x:c r="K73" s="63" t="str">
        <x:f>IF(A73="","",IF(I73="Terminé","Clôturé",IF(F73&lt;TODAY(),"En retard",IF(E73&gt;TODAY(),"À venir","À suivre"))))</x:f>
      </x:c>
      <x:c r="L73" s="63" t="str">
        <x:f>IF(A73="","",IFERROR(F73-E73+1,""))</x:f>
      </x:c>
      <x:c r="M73" s="104" t="str">
        <x:f>IF(A73="","",IFERROR(MAX(0,F73-TODAY()),""))</x:f>
      </x:c>
      <x:c r="N73" s="73" t="str">
        <x:f>IF($A73="","",IF(AND($E73&lt;=$B$6+6,$F73&gt;=$B$6+0),"■",""))</x:f>
      </x:c>
      <x:c r="O73" s="73" t="str">
        <x:f>IF($A73="","",IF(AND($E73&lt;=$B$6+13,$F73&gt;=$B$6+7),"■",""))</x:f>
      </x:c>
      <x:c r="P73" s="73" t="str">
        <x:f>IF($A73="","",IF(AND($E73&lt;=$B$6+20,$F73&gt;=$B$6+14),"■",""))</x:f>
      </x:c>
      <x:c r="Q73" s="73" t="str">
        <x:f>IF($A73="","",IF(AND($E73&lt;=$B$6+27,$F73&gt;=$B$6+21),"■",""))</x:f>
      </x:c>
      <x:c r="R73" s="73" t="str">
        <x:f>IF($A73="","",IF(AND($E73&lt;=$B$6+34,$F73&gt;=$B$6+28),"■",""))</x:f>
      </x:c>
      <x:c r="S73" s="73" t="str">
        <x:f>IF($A73="","",IF(AND($E73&lt;=$B$6+41,$F73&gt;=$B$6+35),"■",""))</x:f>
      </x:c>
      <x:c r="T73" s="73" t="str">
        <x:f>IF($A73="","",IF(AND($E73&lt;=$B$6+48,$F73&gt;=$B$6+42),"■",""))</x:f>
      </x:c>
      <x:c r="U73" s="73" t="str">
        <x:f>IF($A73="","",IF(AND($E73&lt;=$B$6+55,$F73&gt;=$B$6+49),"■",""))</x:f>
      </x:c>
      <x:c r="V73" s="63"/>
    </x:row>
    <x:row r="74" ht="23" customHeight="1">
      <x:c r="A74" s="63"/>
      <x:c r="B74" s="63"/>
      <x:c r="C74" s="63"/>
      <x:c r="D74" s="63"/>
      <x:c r="E74" s="66"/>
      <x:c r="F74" s="66"/>
      <x:c r="G74" s="102"/>
      <x:c r="H74" s="102"/>
      <x:c r="I74" s="63"/>
      <x:c r="J74" s="70"/>
      <x:c r="K74" s="63" t="str">
        <x:f>IF(A74="","",IF(I74="Terminé","Clôturé",IF(F74&lt;TODAY(),"En retard",IF(E74&gt;TODAY(),"À venir","À suivre"))))</x:f>
      </x:c>
      <x:c r="L74" s="63" t="str">
        <x:f>IF(A74="","",IFERROR(F74-E74+1,""))</x:f>
      </x:c>
      <x:c r="M74" s="104" t="str">
        <x:f>IF(A74="","",IFERROR(MAX(0,F74-TODAY()),""))</x:f>
      </x:c>
      <x:c r="N74" s="73" t="str">
        <x:f>IF($A74="","",IF(AND($E74&lt;=$B$6+6,$F74&gt;=$B$6+0),"■",""))</x:f>
      </x:c>
      <x:c r="O74" s="73" t="str">
        <x:f>IF($A74="","",IF(AND($E74&lt;=$B$6+13,$F74&gt;=$B$6+7),"■",""))</x:f>
      </x:c>
      <x:c r="P74" s="73" t="str">
        <x:f>IF($A74="","",IF(AND($E74&lt;=$B$6+20,$F74&gt;=$B$6+14),"■",""))</x:f>
      </x:c>
      <x:c r="Q74" s="73" t="str">
        <x:f>IF($A74="","",IF(AND($E74&lt;=$B$6+27,$F74&gt;=$B$6+21),"■",""))</x:f>
      </x:c>
      <x:c r="R74" s="73" t="str">
        <x:f>IF($A74="","",IF(AND($E74&lt;=$B$6+34,$F74&gt;=$B$6+28),"■",""))</x:f>
      </x:c>
      <x:c r="S74" s="73" t="str">
        <x:f>IF($A74="","",IF(AND($E74&lt;=$B$6+41,$F74&gt;=$B$6+35),"■",""))</x:f>
      </x:c>
      <x:c r="T74" s="73" t="str">
        <x:f>IF($A74="","",IF(AND($E74&lt;=$B$6+48,$F74&gt;=$B$6+42),"■",""))</x:f>
      </x:c>
      <x:c r="U74" s="73" t="str">
        <x:f>IF($A74="","",IF(AND($E74&lt;=$B$6+55,$F74&gt;=$B$6+49),"■",""))</x:f>
      </x:c>
      <x:c r="V74" s="63"/>
    </x:row>
    <x:row r="75" ht="23" customHeight="1">
      <x:c r="A75" s="63"/>
      <x:c r="B75" s="63"/>
      <x:c r="C75" s="63"/>
      <x:c r="D75" s="63"/>
      <x:c r="E75" s="66"/>
      <x:c r="F75" s="66"/>
      <x:c r="G75" s="102"/>
      <x:c r="H75" s="102"/>
      <x:c r="I75" s="63"/>
      <x:c r="J75" s="70"/>
      <x:c r="K75" s="63" t="str">
        <x:f>IF(A75="","",IF(I75="Terminé","Clôturé",IF(F75&lt;TODAY(),"En retard",IF(E75&gt;TODAY(),"À venir","À suivre"))))</x:f>
      </x:c>
      <x:c r="L75" s="63" t="str">
        <x:f>IF(A75="","",IFERROR(F75-E75+1,""))</x:f>
      </x:c>
      <x:c r="M75" s="104" t="str">
        <x:f>IF(A75="","",IFERROR(MAX(0,F75-TODAY()),""))</x:f>
      </x:c>
      <x:c r="N75" s="73" t="str">
        <x:f>IF($A75="","",IF(AND($E75&lt;=$B$6+6,$F75&gt;=$B$6+0),"■",""))</x:f>
      </x:c>
      <x:c r="O75" s="73" t="str">
        <x:f>IF($A75="","",IF(AND($E75&lt;=$B$6+13,$F75&gt;=$B$6+7),"■",""))</x:f>
      </x:c>
      <x:c r="P75" s="73" t="str">
        <x:f>IF($A75="","",IF(AND($E75&lt;=$B$6+20,$F75&gt;=$B$6+14),"■",""))</x:f>
      </x:c>
      <x:c r="Q75" s="73" t="str">
        <x:f>IF($A75="","",IF(AND($E75&lt;=$B$6+27,$F75&gt;=$B$6+21),"■",""))</x:f>
      </x:c>
      <x:c r="R75" s="73" t="str">
        <x:f>IF($A75="","",IF(AND($E75&lt;=$B$6+34,$F75&gt;=$B$6+28),"■",""))</x:f>
      </x:c>
      <x:c r="S75" s="73" t="str">
        <x:f>IF($A75="","",IF(AND($E75&lt;=$B$6+41,$F75&gt;=$B$6+35),"■",""))</x:f>
      </x:c>
      <x:c r="T75" s="73" t="str">
        <x:f>IF($A75="","",IF(AND($E75&lt;=$B$6+48,$F75&gt;=$B$6+42),"■",""))</x:f>
      </x:c>
      <x:c r="U75" s="73" t="str">
        <x:f>IF($A75="","",IF(AND($E75&lt;=$B$6+55,$F75&gt;=$B$6+49),"■",""))</x:f>
      </x:c>
      <x:c r="V75" s="63"/>
    </x:row>
    <x:row r="76" ht="23" customHeight="1">
      <x:c r="A76" s="63"/>
      <x:c r="B76" s="63"/>
      <x:c r="C76" s="63"/>
      <x:c r="D76" s="63"/>
      <x:c r="E76" s="66"/>
      <x:c r="F76" s="66"/>
      <x:c r="G76" s="102"/>
      <x:c r="H76" s="102"/>
      <x:c r="I76" s="63"/>
      <x:c r="J76" s="70"/>
      <x:c r="K76" s="63" t="str">
        <x:f>IF(A76="","",IF(I76="Terminé","Clôturé",IF(F76&lt;TODAY(),"En retard",IF(E76&gt;TODAY(),"À venir","À suivre"))))</x:f>
      </x:c>
      <x:c r="L76" s="63" t="str">
        <x:f>IF(A76="","",IFERROR(F76-E76+1,""))</x:f>
      </x:c>
      <x:c r="M76" s="104" t="str">
        <x:f>IF(A76="","",IFERROR(MAX(0,F76-TODAY()),""))</x:f>
      </x:c>
      <x:c r="N76" s="73" t="str">
        <x:f>IF($A76="","",IF(AND($E76&lt;=$B$6+6,$F76&gt;=$B$6+0),"■",""))</x:f>
      </x:c>
      <x:c r="O76" s="73" t="str">
        <x:f>IF($A76="","",IF(AND($E76&lt;=$B$6+13,$F76&gt;=$B$6+7),"■",""))</x:f>
      </x:c>
      <x:c r="P76" s="73" t="str">
        <x:f>IF($A76="","",IF(AND($E76&lt;=$B$6+20,$F76&gt;=$B$6+14),"■",""))</x:f>
      </x:c>
      <x:c r="Q76" s="73" t="str">
        <x:f>IF($A76="","",IF(AND($E76&lt;=$B$6+27,$F76&gt;=$B$6+21),"■",""))</x:f>
      </x:c>
      <x:c r="R76" s="73" t="str">
        <x:f>IF($A76="","",IF(AND($E76&lt;=$B$6+34,$F76&gt;=$B$6+28),"■",""))</x:f>
      </x:c>
      <x:c r="S76" s="73" t="str">
        <x:f>IF($A76="","",IF(AND($E76&lt;=$B$6+41,$F76&gt;=$B$6+35),"■",""))</x:f>
      </x:c>
      <x:c r="T76" s="73" t="str">
        <x:f>IF($A76="","",IF(AND($E76&lt;=$B$6+48,$F76&gt;=$B$6+42),"■",""))</x:f>
      </x:c>
      <x:c r="U76" s="73" t="str">
        <x:f>IF($A76="","",IF(AND($E76&lt;=$B$6+55,$F76&gt;=$B$6+49),"■",""))</x:f>
      </x:c>
      <x:c r="V76" s="63"/>
    </x:row>
    <x:row r="77" ht="23" customHeight="1">
      <x:c r="A77" s="63"/>
      <x:c r="B77" s="63"/>
      <x:c r="C77" s="63"/>
      <x:c r="D77" s="63"/>
      <x:c r="E77" s="66"/>
      <x:c r="F77" s="66"/>
      <x:c r="G77" s="102"/>
      <x:c r="H77" s="102"/>
      <x:c r="I77" s="63"/>
      <x:c r="J77" s="70"/>
      <x:c r="K77" s="63" t="str">
        <x:f>IF(A77="","",IF(I77="Terminé","Clôturé",IF(F77&lt;TODAY(),"En retard",IF(E77&gt;TODAY(),"À venir","À suivre"))))</x:f>
      </x:c>
      <x:c r="L77" s="63" t="str">
        <x:f>IF(A77="","",IFERROR(F77-E77+1,""))</x:f>
      </x:c>
      <x:c r="M77" s="104" t="str">
        <x:f>IF(A77="","",IFERROR(MAX(0,F77-TODAY()),""))</x:f>
      </x:c>
      <x:c r="N77" s="73" t="str">
        <x:f>IF($A77="","",IF(AND($E77&lt;=$B$6+6,$F77&gt;=$B$6+0),"■",""))</x:f>
      </x:c>
      <x:c r="O77" s="73" t="str">
        <x:f>IF($A77="","",IF(AND($E77&lt;=$B$6+13,$F77&gt;=$B$6+7),"■",""))</x:f>
      </x:c>
      <x:c r="P77" s="73" t="str">
        <x:f>IF($A77="","",IF(AND($E77&lt;=$B$6+20,$F77&gt;=$B$6+14),"■",""))</x:f>
      </x:c>
      <x:c r="Q77" s="73" t="str">
        <x:f>IF($A77="","",IF(AND($E77&lt;=$B$6+27,$F77&gt;=$B$6+21),"■",""))</x:f>
      </x:c>
      <x:c r="R77" s="73" t="str">
        <x:f>IF($A77="","",IF(AND($E77&lt;=$B$6+34,$F77&gt;=$B$6+28),"■",""))</x:f>
      </x:c>
      <x:c r="S77" s="73" t="str">
        <x:f>IF($A77="","",IF(AND($E77&lt;=$B$6+41,$F77&gt;=$B$6+35),"■",""))</x:f>
      </x:c>
      <x:c r="T77" s="73" t="str">
        <x:f>IF($A77="","",IF(AND($E77&lt;=$B$6+48,$F77&gt;=$B$6+42),"■",""))</x:f>
      </x:c>
      <x:c r="U77" s="73" t="str">
        <x:f>IF($A77="","",IF(AND($E77&lt;=$B$6+55,$F77&gt;=$B$6+49),"■",""))</x:f>
      </x:c>
      <x:c r="V77" s="63"/>
    </x:row>
    <x:row r="78" ht="23" customHeight="1">
      <x:c r="A78" s="63"/>
      <x:c r="B78" s="63"/>
      <x:c r="C78" s="63"/>
      <x:c r="D78" s="63"/>
      <x:c r="E78" s="66"/>
      <x:c r="F78" s="66"/>
      <x:c r="G78" s="102"/>
      <x:c r="H78" s="102"/>
      <x:c r="I78" s="63"/>
      <x:c r="J78" s="70"/>
      <x:c r="K78" s="63" t="str">
        <x:f>IF(A78="","",IF(I78="Terminé","Clôturé",IF(F78&lt;TODAY(),"En retard",IF(E78&gt;TODAY(),"À venir","À suivre"))))</x:f>
      </x:c>
      <x:c r="L78" s="63" t="str">
        <x:f>IF(A78="","",IFERROR(F78-E78+1,""))</x:f>
      </x:c>
      <x:c r="M78" s="104" t="str">
        <x:f>IF(A78="","",IFERROR(MAX(0,F78-TODAY()),""))</x:f>
      </x:c>
      <x:c r="N78" s="73" t="str">
        <x:f>IF($A78="","",IF(AND($E78&lt;=$B$6+6,$F78&gt;=$B$6+0),"■",""))</x:f>
      </x:c>
      <x:c r="O78" s="73" t="str">
        <x:f>IF($A78="","",IF(AND($E78&lt;=$B$6+13,$F78&gt;=$B$6+7),"■",""))</x:f>
      </x:c>
      <x:c r="P78" s="73" t="str">
        <x:f>IF($A78="","",IF(AND($E78&lt;=$B$6+20,$F78&gt;=$B$6+14),"■",""))</x:f>
      </x:c>
      <x:c r="Q78" s="73" t="str">
        <x:f>IF($A78="","",IF(AND($E78&lt;=$B$6+27,$F78&gt;=$B$6+21),"■",""))</x:f>
      </x:c>
      <x:c r="R78" s="73" t="str">
        <x:f>IF($A78="","",IF(AND($E78&lt;=$B$6+34,$F78&gt;=$B$6+28),"■",""))</x:f>
      </x:c>
      <x:c r="S78" s="73" t="str">
        <x:f>IF($A78="","",IF(AND($E78&lt;=$B$6+41,$F78&gt;=$B$6+35),"■",""))</x:f>
      </x:c>
      <x:c r="T78" s="73" t="str">
        <x:f>IF($A78="","",IF(AND($E78&lt;=$B$6+48,$F78&gt;=$B$6+42),"■",""))</x:f>
      </x:c>
      <x:c r="U78" s="73" t="str">
        <x:f>IF($A78="","",IF(AND($E78&lt;=$B$6+55,$F78&gt;=$B$6+49),"■",""))</x:f>
      </x:c>
      <x:c r="V78" s="63"/>
    </x:row>
    <x:row r="79" ht="23" customHeight="1">
      <x:c r="A79" s="63"/>
      <x:c r="B79" s="63"/>
      <x:c r="C79" s="63"/>
      <x:c r="D79" s="63"/>
      <x:c r="E79" s="66"/>
      <x:c r="F79" s="66"/>
      <x:c r="G79" s="102"/>
      <x:c r="H79" s="102"/>
      <x:c r="I79" s="63"/>
      <x:c r="J79" s="70"/>
      <x:c r="K79" s="63" t="str">
        <x:f>IF(A79="","",IF(I79="Terminé","Clôturé",IF(F79&lt;TODAY(),"En retard",IF(E79&gt;TODAY(),"À venir","À suivre"))))</x:f>
      </x:c>
      <x:c r="L79" s="63" t="str">
        <x:f>IF(A79="","",IFERROR(F79-E79+1,""))</x:f>
      </x:c>
      <x:c r="M79" s="104" t="str">
        <x:f>IF(A79="","",IFERROR(MAX(0,F79-TODAY()),""))</x:f>
      </x:c>
      <x:c r="N79" s="73" t="str">
        <x:f>IF($A79="","",IF(AND($E79&lt;=$B$6+6,$F79&gt;=$B$6+0),"■",""))</x:f>
      </x:c>
      <x:c r="O79" s="73" t="str">
        <x:f>IF($A79="","",IF(AND($E79&lt;=$B$6+13,$F79&gt;=$B$6+7),"■",""))</x:f>
      </x:c>
      <x:c r="P79" s="73" t="str">
        <x:f>IF($A79="","",IF(AND($E79&lt;=$B$6+20,$F79&gt;=$B$6+14),"■",""))</x:f>
      </x:c>
      <x:c r="Q79" s="73" t="str">
        <x:f>IF($A79="","",IF(AND($E79&lt;=$B$6+27,$F79&gt;=$B$6+21),"■",""))</x:f>
      </x:c>
      <x:c r="R79" s="73" t="str">
        <x:f>IF($A79="","",IF(AND($E79&lt;=$B$6+34,$F79&gt;=$B$6+28),"■",""))</x:f>
      </x:c>
      <x:c r="S79" s="73" t="str">
        <x:f>IF($A79="","",IF(AND($E79&lt;=$B$6+41,$F79&gt;=$B$6+35),"■",""))</x:f>
      </x:c>
      <x:c r="T79" s="73" t="str">
        <x:f>IF($A79="","",IF(AND($E79&lt;=$B$6+48,$F79&gt;=$B$6+42),"■",""))</x:f>
      </x:c>
      <x:c r="U79" s="73" t="str">
        <x:f>IF($A79="","",IF(AND($E79&lt;=$B$6+55,$F79&gt;=$B$6+49),"■",""))</x:f>
      </x:c>
      <x:c r="V79" s="63"/>
    </x:row>
    <x:row r="80" ht="23" customHeight="1">
      <x:c r="A80" s="63"/>
      <x:c r="B80" s="63"/>
      <x:c r="C80" s="63"/>
      <x:c r="D80" s="63"/>
      <x:c r="E80" s="66"/>
      <x:c r="F80" s="66"/>
      <x:c r="G80" s="102"/>
      <x:c r="H80" s="102"/>
      <x:c r="I80" s="63"/>
      <x:c r="J80" s="70"/>
      <x:c r="K80" s="63" t="str">
        <x:f>IF(A80="","",IF(I80="Terminé","Clôturé",IF(F80&lt;TODAY(),"En retard",IF(E80&gt;TODAY(),"À venir","À suivre"))))</x:f>
      </x:c>
      <x:c r="L80" s="63" t="str">
        <x:f>IF(A80="","",IFERROR(F80-E80+1,""))</x:f>
      </x:c>
      <x:c r="M80" s="104" t="str">
        <x:f>IF(A80="","",IFERROR(MAX(0,F80-TODAY()),""))</x:f>
      </x:c>
      <x:c r="N80" s="73" t="str">
        <x:f>IF($A80="","",IF(AND($E80&lt;=$B$6+6,$F80&gt;=$B$6+0),"■",""))</x:f>
      </x:c>
      <x:c r="O80" s="73" t="str">
        <x:f>IF($A80="","",IF(AND($E80&lt;=$B$6+13,$F80&gt;=$B$6+7),"■",""))</x:f>
      </x:c>
      <x:c r="P80" s="73" t="str">
        <x:f>IF($A80="","",IF(AND($E80&lt;=$B$6+20,$F80&gt;=$B$6+14),"■",""))</x:f>
      </x:c>
      <x:c r="Q80" s="73" t="str">
        <x:f>IF($A80="","",IF(AND($E80&lt;=$B$6+27,$F80&gt;=$B$6+21),"■",""))</x:f>
      </x:c>
      <x:c r="R80" s="73" t="str">
        <x:f>IF($A80="","",IF(AND($E80&lt;=$B$6+34,$F80&gt;=$B$6+28),"■",""))</x:f>
      </x:c>
      <x:c r="S80" s="73" t="str">
        <x:f>IF($A80="","",IF(AND($E80&lt;=$B$6+41,$F80&gt;=$B$6+35),"■",""))</x:f>
      </x:c>
      <x:c r="T80" s="73" t="str">
        <x:f>IF($A80="","",IF(AND($E80&lt;=$B$6+48,$F80&gt;=$B$6+42),"■",""))</x:f>
      </x:c>
      <x:c r="U80" s="73" t="str">
        <x:f>IF($A80="","",IF(AND($E80&lt;=$B$6+55,$F80&gt;=$B$6+49),"■",""))</x:f>
      </x:c>
      <x:c r="V80" s="63"/>
    </x:row>
    <x:row r="81" ht="23" customHeight="1">
      <x:c r="A81" s="63"/>
      <x:c r="B81" s="63"/>
      <x:c r="C81" s="63"/>
      <x:c r="D81" s="63"/>
      <x:c r="E81" s="66"/>
      <x:c r="F81" s="66"/>
      <x:c r="G81" s="102"/>
      <x:c r="H81" s="102"/>
      <x:c r="I81" s="63"/>
      <x:c r="J81" s="70"/>
      <x:c r="K81" s="63" t="str">
        <x:f>IF(A81="","",IF(I81="Terminé","Clôturé",IF(F81&lt;TODAY(),"En retard",IF(E81&gt;TODAY(),"À venir","À suivre"))))</x:f>
      </x:c>
      <x:c r="L81" s="63" t="str">
        <x:f>IF(A81="","",IFERROR(F81-E81+1,""))</x:f>
      </x:c>
      <x:c r="M81" s="104" t="str">
        <x:f>IF(A81="","",IFERROR(MAX(0,F81-TODAY()),""))</x:f>
      </x:c>
      <x:c r="N81" s="73" t="str">
        <x:f>IF($A81="","",IF(AND($E81&lt;=$B$6+6,$F81&gt;=$B$6+0),"■",""))</x:f>
      </x:c>
      <x:c r="O81" s="73" t="str">
        <x:f>IF($A81="","",IF(AND($E81&lt;=$B$6+13,$F81&gt;=$B$6+7),"■",""))</x:f>
      </x:c>
      <x:c r="P81" s="73" t="str">
        <x:f>IF($A81="","",IF(AND($E81&lt;=$B$6+20,$F81&gt;=$B$6+14),"■",""))</x:f>
      </x:c>
      <x:c r="Q81" s="73" t="str">
        <x:f>IF($A81="","",IF(AND($E81&lt;=$B$6+27,$F81&gt;=$B$6+21),"■",""))</x:f>
      </x:c>
      <x:c r="R81" s="73" t="str">
        <x:f>IF($A81="","",IF(AND($E81&lt;=$B$6+34,$F81&gt;=$B$6+28),"■",""))</x:f>
      </x:c>
      <x:c r="S81" s="73" t="str">
        <x:f>IF($A81="","",IF(AND($E81&lt;=$B$6+41,$F81&gt;=$B$6+35),"■",""))</x:f>
      </x:c>
      <x:c r="T81" s="73" t="str">
        <x:f>IF($A81="","",IF(AND($E81&lt;=$B$6+48,$F81&gt;=$B$6+42),"■",""))</x:f>
      </x:c>
      <x:c r="U81" s="73" t="str">
        <x:f>IF($A81="","",IF(AND($E81&lt;=$B$6+55,$F81&gt;=$B$6+49),"■",""))</x:f>
      </x:c>
      <x:c r="V81" s="63"/>
    </x:row>
    <x:row r="82" ht="23" customHeight="1">
      <x:c r="A82" s="63"/>
      <x:c r="B82" s="63"/>
      <x:c r="C82" s="63"/>
      <x:c r="D82" s="63"/>
      <x:c r="E82" s="66"/>
      <x:c r="F82" s="66"/>
      <x:c r="G82" s="102"/>
      <x:c r="H82" s="102"/>
      <x:c r="I82" s="63"/>
      <x:c r="J82" s="70"/>
      <x:c r="K82" s="63" t="str">
        <x:f>IF(A82="","",IF(I82="Terminé","Clôturé",IF(F82&lt;TODAY(),"En retard",IF(E82&gt;TODAY(),"À venir","À suivre"))))</x:f>
      </x:c>
      <x:c r="L82" s="63" t="str">
        <x:f>IF(A82="","",IFERROR(F82-E82+1,""))</x:f>
      </x:c>
      <x:c r="M82" s="104" t="str">
        <x:f>IF(A82="","",IFERROR(MAX(0,F82-TODAY()),""))</x:f>
      </x:c>
      <x:c r="N82" s="73" t="str">
        <x:f>IF($A82="","",IF(AND($E82&lt;=$B$6+6,$F82&gt;=$B$6+0),"■",""))</x:f>
      </x:c>
      <x:c r="O82" s="73" t="str">
        <x:f>IF($A82="","",IF(AND($E82&lt;=$B$6+13,$F82&gt;=$B$6+7),"■",""))</x:f>
      </x:c>
      <x:c r="P82" s="73" t="str">
        <x:f>IF($A82="","",IF(AND($E82&lt;=$B$6+20,$F82&gt;=$B$6+14),"■",""))</x:f>
      </x:c>
      <x:c r="Q82" s="73" t="str">
        <x:f>IF($A82="","",IF(AND($E82&lt;=$B$6+27,$F82&gt;=$B$6+21),"■",""))</x:f>
      </x:c>
      <x:c r="R82" s="73" t="str">
        <x:f>IF($A82="","",IF(AND($E82&lt;=$B$6+34,$F82&gt;=$B$6+28),"■",""))</x:f>
      </x:c>
      <x:c r="S82" s="73" t="str">
        <x:f>IF($A82="","",IF(AND($E82&lt;=$B$6+41,$F82&gt;=$B$6+35),"■",""))</x:f>
      </x:c>
      <x:c r="T82" s="73" t="str">
        <x:f>IF($A82="","",IF(AND($E82&lt;=$B$6+48,$F82&gt;=$B$6+42),"■",""))</x:f>
      </x:c>
      <x:c r="U82" s="73" t="str">
        <x:f>IF($A82="","",IF(AND($E82&lt;=$B$6+55,$F82&gt;=$B$6+49),"■",""))</x:f>
      </x:c>
      <x:c r="V82" s="63"/>
    </x:row>
    <x:row r="83" ht="23" customHeight="1">
      <x:c r="A83" s="63"/>
      <x:c r="B83" s="63"/>
      <x:c r="C83" s="63"/>
      <x:c r="D83" s="63"/>
      <x:c r="E83" s="66"/>
      <x:c r="F83" s="66"/>
      <x:c r="G83" s="102"/>
      <x:c r="H83" s="102"/>
      <x:c r="I83" s="63"/>
      <x:c r="J83" s="70"/>
      <x:c r="K83" s="63" t="str">
        <x:f>IF(A83="","",IF(I83="Terminé","Clôturé",IF(F83&lt;TODAY(),"En retard",IF(E83&gt;TODAY(),"À venir","À suivre"))))</x:f>
      </x:c>
      <x:c r="L83" s="63" t="str">
        <x:f>IF(A83="","",IFERROR(F83-E83+1,""))</x:f>
      </x:c>
      <x:c r="M83" s="104" t="str">
        <x:f>IF(A83="","",IFERROR(MAX(0,F83-TODAY()),""))</x:f>
      </x:c>
      <x:c r="N83" s="73" t="str">
        <x:f>IF($A83="","",IF(AND($E83&lt;=$B$6+6,$F83&gt;=$B$6+0),"■",""))</x:f>
      </x:c>
      <x:c r="O83" s="73" t="str">
        <x:f>IF($A83="","",IF(AND($E83&lt;=$B$6+13,$F83&gt;=$B$6+7),"■",""))</x:f>
      </x:c>
      <x:c r="P83" s="73" t="str">
        <x:f>IF($A83="","",IF(AND($E83&lt;=$B$6+20,$F83&gt;=$B$6+14),"■",""))</x:f>
      </x:c>
      <x:c r="Q83" s="73" t="str">
        <x:f>IF($A83="","",IF(AND($E83&lt;=$B$6+27,$F83&gt;=$B$6+21),"■",""))</x:f>
      </x:c>
      <x:c r="R83" s="73" t="str">
        <x:f>IF($A83="","",IF(AND($E83&lt;=$B$6+34,$F83&gt;=$B$6+28),"■",""))</x:f>
      </x:c>
      <x:c r="S83" s="73" t="str">
        <x:f>IF($A83="","",IF(AND($E83&lt;=$B$6+41,$F83&gt;=$B$6+35),"■",""))</x:f>
      </x:c>
      <x:c r="T83" s="73" t="str">
        <x:f>IF($A83="","",IF(AND($E83&lt;=$B$6+48,$F83&gt;=$B$6+42),"■",""))</x:f>
      </x:c>
      <x:c r="U83" s="73" t="str">
        <x:f>IF($A83="","",IF(AND($E83&lt;=$B$6+55,$F83&gt;=$B$6+49),"■",""))</x:f>
      </x:c>
      <x:c r="V83" s="63"/>
    </x:row>
    <x:row r="84" ht="23" customHeight="1">
      <x:c r="A84" s="63"/>
      <x:c r="B84" s="63"/>
      <x:c r="C84" s="63"/>
      <x:c r="D84" s="63"/>
      <x:c r="E84" s="66"/>
      <x:c r="F84" s="66"/>
      <x:c r="G84" s="102"/>
      <x:c r="H84" s="102"/>
      <x:c r="I84" s="63"/>
      <x:c r="J84" s="70"/>
      <x:c r="K84" s="63" t="str">
        <x:f>IF(A84="","",IF(I84="Terminé","Clôturé",IF(F84&lt;TODAY(),"En retard",IF(E84&gt;TODAY(),"À venir","À suivre"))))</x:f>
      </x:c>
      <x:c r="L84" s="63" t="str">
        <x:f>IF(A84="","",IFERROR(F84-E84+1,""))</x:f>
      </x:c>
      <x:c r="M84" s="104" t="str">
        <x:f>IF(A84="","",IFERROR(MAX(0,F84-TODAY()),""))</x:f>
      </x:c>
      <x:c r="N84" s="73" t="str">
        <x:f>IF($A84="","",IF(AND($E84&lt;=$B$6+6,$F84&gt;=$B$6+0),"■",""))</x:f>
      </x:c>
      <x:c r="O84" s="73" t="str">
        <x:f>IF($A84="","",IF(AND($E84&lt;=$B$6+13,$F84&gt;=$B$6+7),"■",""))</x:f>
      </x:c>
      <x:c r="P84" s="73" t="str">
        <x:f>IF($A84="","",IF(AND($E84&lt;=$B$6+20,$F84&gt;=$B$6+14),"■",""))</x:f>
      </x:c>
      <x:c r="Q84" s="73" t="str">
        <x:f>IF($A84="","",IF(AND($E84&lt;=$B$6+27,$F84&gt;=$B$6+21),"■",""))</x:f>
      </x:c>
      <x:c r="R84" s="73" t="str">
        <x:f>IF($A84="","",IF(AND($E84&lt;=$B$6+34,$F84&gt;=$B$6+28),"■",""))</x:f>
      </x:c>
      <x:c r="S84" s="73" t="str">
        <x:f>IF($A84="","",IF(AND($E84&lt;=$B$6+41,$F84&gt;=$B$6+35),"■",""))</x:f>
      </x:c>
      <x:c r="T84" s="73" t="str">
        <x:f>IF($A84="","",IF(AND($E84&lt;=$B$6+48,$F84&gt;=$B$6+42),"■",""))</x:f>
      </x:c>
      <x:c r="U84" s="73" t="str">
        <x:f>IF($A84="","",IF(AND($E84&lt;=$B$6+55,$F84&gt;=$B$6+49),"■",""))</x:f>
      </x:c>
      <x:c r="V84" s="63"/>
    </x:row>
    <x:row r="85" ht="23" customHeight="1">
      <x:c r="A85" s="63"/>
      <x:c r="B85" s="63"/>
      <x:c r="C85" s="63"/>
      <x:c r="D85" s="63"/>
      <x:c r="E85" s="66"/>
      <x:c r="F85" s="66"/>
      <x:c r="G85" s="102"/>
      <x:c r="H85" s="102"/>
      <x:c r="I85" s="63"/>
      <x:c r="J85" s="70"/>
      <x:c r="K85" s="63" t="str">
        <x:f>IF(A85="","",IF(I85="Terminé","Clôturé",IF(F85&lt;TODAY(),"En retard",IF(E85&gt;TODAY(),"À venir","À suivre"))))</x:f>
      </x:c>
      <x:c r="L85" s="63" t="str">
        <x:f>IF(A85="","",IFERROR(F85-E85+1,""))</x:f>
      </x:c>
      <x:c r="M85" s="104" t="str">
        <x:f>IF(A85="","",IFERROR(MAX(0,F85-TODAY()),""))</x:f>
      </x:c>
      <x:c r="N85" s="73" t="str">
        <x:f>IF($A85="","",IF(AND($E85&lt;=$B$6+6,$F85&gt;=$B$6+0),"■",""))</x:f>
      </x:c>
      <x:c r="O85" s="73" t="str">
        <x:f>IF($A85="","",IF(AND($E85&lt;=$B$6+13,$F85&gt;=$B$6+7),"■",""))</x:f>
      </x:c>
      <x:c r="P85" s="73" t="str">
        <x:f>IF($A85="","",IF(AND($E85&lt;=$B$6+20,$F85&gt;=$B$6+14),"■",""))</x:f>
      </x:c>
      <x:c r="Q85" s="73" t="str">
        <x:f>IF($A85="","",IF(AND($E85&lt;=$B$6+27,$F85&gt;=$B$6+21),"■",""))</x:f>
      </x:c>
      <x:c r="R85" s="73" t="str">
        <x:f>IF($A85="","",IF(AND($E85&lt;=$B$6+34,$F85&gt;=$B$6+28),"■",""))</x:f>
      </x:c>
      <x:c r="S85" s="73" t="str">
        <x:f>IF($A85="","",IF(AND($E85&lt;=$B$6+41,$F85&gt;=$B$6+35),"■",""))</x:f>
      </x:c>
      <x:c r="T85" s="73" t="str">
        <x:f>IF($A85="","",IF(AND($E85&lt;=$B$6+48,$F85&gt;=$B$6+42),"■",""))</x:f>
      </x:c>
      <x:c r="U85" s="73" t="str">
        <x:f>IF($A85="","",IF(AND($E85&lt;=$B$6+55,$F85&gt;=$B$6+49),"■",""))</x:f>
      </x:c>
      <x:c r="V85" s="63"/>
    </x:row>
    <x:row r="86" ht="23" customHeight="1">
      <x:c r="A86" s="63"/>
      <x:c r="B86" s="63"/>
      <x:c r="C86" s="63"/>
      <x:c r="D86" s="63"/>
      <x:c r="E86" s="66"/>
      <x:c r="F86" s="66"/>
      <x:c r="G86" s="102"/>
      <x:c r="H86" s="102"/>
      <x:c r="I86" s="63"/>
      <x:c r="J86" s="70"/>
      <x:c r="K86" s="63" t="str">
        <x:f>IF(A86="","",IF(I86="Terminé","Clôturé",IF(F86&lt;TODAY(),"En retard",IF(E86&gt;TODAY(),"À venir","À suivre"))))</x:f>
      </x:c>
      <x:c r="L86" s="63" t="str">
        <x:f>IF(A86="","",IFERROR(F86-E86+1,""))</x:f>
      </x:c>
      <x:c r="M86" s="104" t="str">
        <x:f>IF(A86="","",IFERROR(MAX(0,F86-TODAY()),""))</x:f>
      </x:c>
      <x:c r="N86" s="73" t="str">
        <x:f>IF($A86="","",IF(AND($E86&lt;=$B$6+6,$F86&gt;=$B$6+0),"■",""))</x:f>
      </x:c>
      <x:c r="O86" s="73" t="str">
        <x:f>IF($A86="","",IF(AND($E86&lt;=$B$6+13,$F86&gt;=$B$6+7),"■",""))</x:f>
      </x:c>
      <x:c r="P86" s="73" t="str">
        <x:f>IF($A86="","",IF(AND($E86&lt;=$B$6+20,$F86&gt;=$B$6+14),"■",""))</x:f>
      </x:c>
      <x:c r="Q86" s="73" t="str">
        <x:f>IF($A86="","",IF(AND($E86&lt;=$B$6+27,$F86&gt;=$B$6+21),"■",""))</x:f>
      </x:c>
      <x:c r="R86" s="73" t="str">
        <x:f>IF($A86="","",IF(AND($E86&lt;=$B$6+34,$F86&gt;=$B$6+28),"■",""))</x:f>
      </x:c>
      <x:c r="S86" s="73" t="str">
        <x:f>IF($A86="","",IF(AND($E86&lt;=$B$6+41,$F86&gt;=$B$6+35),"■",""))</x:f>
      </x:c>
      <x:c r="T86" s="73" t="str">
        <x:f>IF($A86="","",IF(AND($E86&lt;=$B$6+48,$F86&gt;=$B$6+42),"■",""))</x:f>
      </x:c>
      <x:c r="U86" s="73" t="str">
        <x:f>IF($A86="","",IF(AND($E86&lt;=$B$6+55,$F86&gt;=$B$6+49),"■",""))</x:f>
      </x:c>
      <x:c r="V86" s="63"/>
    </x:row>
    <x:row r="87" ht="23" customHeight="1">
      <x:c r="A87" s="63"/>
      <x:c r="B87" s="63"/>
      <x:c r="C87" s="63"/>
      <x:c r="D87" s="63"/>
      <x:c r="E87" s="66"/>
      <x:c r="F87" s="66"/>
      <x:c r="G87" s="102"/>
      <x:c r="H87" s="102"/>
      <x:c r="I87" s="63"/>
      <x:c r="J87" s="70"/>
      <x:c r="K87" s="63" t="str">
        <x:f>IF(A87="","",IF(I87="Terminé","Clôturé",IF(F87&lt;TODAY(),"En retard",IF(E87&gt;TODAY(),"À venir","À suivre"))))</x:f>
      </x:c>
      <x:c r="L87" s="63" t="str">
        <x:f>IF(A87="","",IFERROR(F87-E87+1,""))</x:f>
      </x:c>
      <x:c r="M87" s="104" t="str">
        <x:f>IF(A87="","",IFERROR(MAX(0,F87-TODAY()),""))</x:f>
      </x:c>
      <x:c r="N87" s="73" t="str">
        <x:f>IF($A87="","",IF(AND($E87&lt;=$B$6+6,$F87&gt;=$B$6+0),"■",""))</x:f>
      </x:c>
      <x:c r="O87" s="73" t="str">
        <x:f>IF($A87="","",IF(AND($E87&lt;=$B$6+13,$F87&gt;=$B$6+7),"■",""))</x:f>
      </x:c>
      <x:c r="P87" s="73" t="str">
        <x:f>IF($A87="","",IF(AND($E87&lt;=$B$6+20,$F87&gt;=$B$6+14),"■",""))</x:f>
      </x:c>
      <x:c r="Q87" s="73" t="str">
        <x:f>IF($A87="","",IF(AND($E87&lt;=$B$6+27,$F87&gt;=$B$6+21),"■",""))</x:f>
      </x:c>
      <x:c r="R87" s="73" t="str">
        <x:f>IF($A87="","",IF(AND($E87&lt;=$B$6+34,$F87&gt;=$B$6+28),"■",""))</x:f>
      </x:c>
      <x:c r="S87" s="73" t="str">
        <x:f>IF($A87="","",IF(AND($E87&lt;=$B$6+41,$F87&gt;=$B$6+35),"■",""))</x:f>
      </x:c>
      <x:c r="T87" s="73" t="str">
        <x:f>IF($A87="","",IF(AND($E87&lt;=$B$6+48,$F87&gt;=$B$6+42),"■",""))</x:f>
      </x:c>
      <x:c r="U87" s="73" t="str">
        <x:f>IF($A87="","",IF(AND($E87&lt;=$B$6+55,$F87&gt;=$B$6+49),"■",""))</x:f>
      </x:c>
      <x:c r="V87" s="63"/>
    </x:row>
    <x:row r="88" ht="23" customHeight="1">
      <x:c r="A88" s="63"/>
      <x:c r="B88" s="63"/>
      <x:c r="C88" s="63"/>
      <x:c r="D88" s="63"/>
      <x:c r="E88" s="66"/>
      <x:c r="F88" s="66"/>
      <x:c r="G88" s="102"/>
      <x:c r="H88" s="102"/>
      <x:c r="I88" s="63"/>
      <x:c r="J88" s="70"/>
      <x:c r="K88" s="63" t="str">
        <x:f>IF(A88="","",IF(I88="Terminé","Clôturé",IF(F88&lt;TODAY(),"En retard",IF(E88&gt;TODAY(),"À venir","À suivre"))))</x:f>
      </x:c>
      <x:c r="L88" s="63" t="str">
        <x:f>IF(A88="","",IFERROR(F88-E88+1,""))</x:f>
      </x:c>
      <x:c r="M88" s="104" t="str">
        <x:f>IF(A88="","",IFERROR(MAX(0,F88-TODAY()),""))</x:f>
      </x:c>
      <x:c r="N88" s="73" t="str">
        <x:f>IF($A88="","",IF(AND($E88&lt;=$B$6+6,$F88&gt;=$B$6+0),"■",""))</x:f>
      </x:c>
      <x:c r="O88" s="73" t="str">
        <x:f>IF($A88="","",IF(AND($E88&lt;=$B$6+13,$F88&gt;=$B$6+7),"■",""))</x:f>
      </x:c>
      <x:c r="P88" s="73" t="str">
        <x:f>IF($A88="","",IF(AND($E88&lt;=$B$6+20,$F88&gt;=$B$6+14),"■",""))</x:f>
      </x:c>
      <x:c r="Q88" s="73" t="str">
        <x:f>IF($A88="","",IF(AND($E88&lt;=$B$6+27,$F88&gt;=$B$6+21),"■",""))</x:f>
      </x:c>
      <x:c r="R88" s="73" t="str">
        <x:f>IF($A88="","",IF(AND($E88&lt;=$B$6+34,$F88&gt;=$B$6+28),"■",""))</x:f>
      </x:c>
      <x:c r="S88" s="73" t="str">
        <x:f>IF($A88="","",IF(AND($E88&lt;=$B$6+41,$F88&gt;=$B$6+35),"■",""))</x:f>
      </x:c>
      <x:c r="T88" s="73" t="str">
        <x:f>IF($A88="","",IF(AND($E88&lt;=$B$6+48,$F88&gt;=$B$6+42),"■",""))</x:f>
      </x:c>
      <x:c r="U88" s="73" t="str">
        <x:f>IF($A88="","",IF(AND($E88&lt;=$B$6+55,$F88&gt;=$B$6+49),"■",""))</x:f>
      </x:c>
      <x:c r="V88" s="63"/>
    </x:row>
    <x:row r="89" ht="23" customHeight="1">
      <x:c r="A89" s="63"/>
      <x:c r="B89" s="63"/>
      <x:c r="C89" s="63"/>
      <x:c r="D89" s="63"/>
      <x:c r="E89" s="66"/>
      <x:c r="F89" s="66"/>
      <x:c r="G89" s="102"/>
      <x:c r="H89" s="102"/>
      <x:c r="I89" s="63"/>
      <x:c r="J89" s="70"/>
      <x:c r="K89" s="63" t="str">
        <x:f>IF(A89="","",IF(I89="Terminé","Clôturé",IF(F89&lt;TODAY(),"En retard",IF(E89&gt;TODAY(),"À venir","À suivre"))))</x:f>
      </x:c>
      <x:c r="L89" s="63" t="str">
        <x:f>IF(A89="","",IFERROR(F89-E89+1,""))</x:f>
      </x:c>
      <x:c r="M89" s="104" t="str">
        <x:f>IF(A89="","",IFERROR(MAX(0,F89-TODAY()),""))</x:f>
      </x:c>
      <x:c r="N89" s="73" t="str">
        <x:f>IF($A89="","",IF(AND($E89&lt;=$B$6+6,$F89&gt;=$B$6+0),"■",""))</x:f>
      </x:c>
      <x:c r="O89" s="73" t="str">
        <x:f>IF($A89="","",IF(AND($E89&lt;=$B$6+13,$F89&gt;=$B$6+7),"■",""))</x:f>
      </x:c>
      <x:c r="P89" s="73" t="str">
        <x:f>IF($A89="","",IF(AND($E89&lt;=$B$6+20,$F89&gt;=$B$6+14),"■",""))</x:f>
      </x:c>
      <x:c r="Q89" s="73" t="str">
        <x:f>IF($A89="","",IF(AND($E89&lt;=$B$6+27,$F89&gt;=$B$6+21),"■",""))</x:f>
      </x:c>
      <x:c r="R89" s="73" t="str">
        <x:f>IF($A89="","",IF(AND($E89&lt;=$B$6+34,$F89&gt;=$B$6+28),"■",""))</x:f>
      </x:c>
      <x:c r="S89" s="73" t="str">
        <x:f>IF($A89="","",IF(AND($E89&lt;=$B$6+41,$F89&gt;=$B$6+35),"■",""))</x:f>
      </x:c>
      <x:c r="T89" s="73" t="str">
        <x:f>IF($A89="","",IF(AND($E89&lt;=$B$6+48,$F89&gt;=$B$6+42),"■",""))</x:f>
      </x:c>
      <x:c r="U89" s="73" t="str">
        <x:f>IF($A89="","",IF(AND($E89&lt;=$B$6+55,$F89&gt;=$B$6+49),"■",""))</x:f>
      </x:c>
      <x:c r="V89" s="63"/>
    </x:row>
    <x:row r="90" ht="23" customHeight="1">
      <x:c r="A90" s="63"/>
      <x:c r="B90" s="63"/>
      <x:c r="C90" s="63"/>
      <x:c r="D90" s="63"/>
      <x:c r="E90" s="66"/>
      <x:c r="F90" s="66"/>
      <x:c r="G90" s="102"/>
      <x:c r="H90" s="102"/>
      <x:c r="I90" s="63"/>
      <x:c r="J90" s="70"/>
      <x:c r="K90" s="63" t="str">
        <x:f>IF(A90="","",IF(I90="Terminé","Clôturé",IF(F90&lt;TODAY(),"En retard",IF(E90&gt;TODAY(),"À venir","À suivre"))))</x:f>
      </x:c>
      <x:c r="L90" s="63" t="str">
        <x:f>IF(A90="","",IFERROR(F90-E90+1,""))</x:f>
      </x:c>
      <x:c r="M90" s="104" t="str">
        <x:f>IF(A90="","",IFERROR(MAX(0,F90-TODAY()),""))</x:f>
      </x:c>
      <x:c r="N90" s="73" t="str">
        <x:f>IF($A90="","",IF(AND($E90&lt;=$B$6+6,$F90&gt;=$B$6+0),"■",""))</x:f>
      </x:c>
      <x:c r="O90" s="73" t="str">
        <x:f>IF($A90="","",IF(AND($E90&lt;=$B$6+13,$F90&gt;=$B$6+7),"■",""))</x:f>
      </x:c>
      <x:c r="P90" s="73" t="str">
        <x:f>IF($A90="","",IF(AND($E90&lt;=$B$6+20,$F90&gt;=$B$6+14),"■",""))</x:f>
      </x:c>
      <x:c r="Q90" s="73" t="str">
        <x:f>IF($A90="","",IF(AND($E90&lt;=$B$6+27,$F90&gt;=$B$6+21),"■",""))</x:f>
      </x:c>
      <x:c r="R90" s="73" t="str">
        <x:f>IF($A90="","",IF(AND($E90&lt;=$B$6+34,$F90&gt;=$B$6+28),"■",""))</x:f>
      </x:c>
      <x:c r="S90" s="73" t="str">
        <x:f>IF($A90="","",IF(AND($E90&lt;=$B$6+41,$F90&gt;=$B$6+35),"■",""))</x:f>
      </x:c>
      <x:c r="T90" s="73" t="str">
        <x:f>IF($A90="","",IF(AND($E90&lt;=$B$6+48,$F90&gt;=$B$6+42),"■",""))</x:f>
      </x:c>
      <x:c r="U90" s="73" t="str">
        <x:f>IF($A90="","",IF(AND($E90&lt;=$B$6+55,$F90&gt;=$B$6+49),"■",""))</x:f>
      </x:c>
      <x:c r="V90" s="63"/>
    </x:row>
    <x:row r="91" ht="23" customHeight="1">
      <x:c r="A91" s="63"/>
      <x:c r="B91" s="63"/>
      <x:c r="C91" s="63"/>
      <x:c r="D91" s="63"/>
      <x:c r="E91" s="66"/>
      <x:c r="F91" s="66"/>
      <x:c r="G91" s="102"/>
      <x:c r="H91" s="102"/>
      <x:c r="I91" s="63"/>
      <x:c r="J91" s="70"/>
      <x:c r="K91" s="63" t="str">
        <x:f>IF(A91="","",IF(I91="Terminé","Clôturé",IF(F91&lt;TODAY(),"En retard",IF(E91&gt;TODAY(),"À venir","À suivre"))))</x:f>
      </x:c>
      <x:c r="L91" s="63" t="str">
        <x:f>IF(A91="","",IFERROR(F91-E91+1,""))</x:f>
      </x:c>
      <x:c r="M91" s="104" t="str">
        <x:f>IF(A91="","",IFERROR(MAX(0,F91-TODAY()),""))</x:f>
      </x:c>
      <x:c r="N91" s="73" t="str">
        <x:f>IF($A91="","",IF(AND($E91&lt;=$B$6+6,$F91&gt;=$B$6+0),"■",""))</x:f>
      </x:c>
      <x:c r="O91" s="73" t="str">
        <x:f>IF($A91="","",IF(AND($E91&lt;=$B$6+13,$F91&gt;=$B$6+7),"■",""))</x:f>
      </x:c>
      <x:c r="P91" s="73" t="str">
        <x:f>IF($A91="","",IF(AND($E91&lt;=$B$6+20,$F91&gt;=$B$6+14),"■",""))</x:f>
      </x:c>
      <x:c r="Q91" s="73" t="str">
        <x:f>IF($A91="","",IF(AND($E91&lt;=$B$6+27,$F91&gt;=$B$6+21),"■",""))</x:f>
      </x:c>
      <x:c r="R91" s="73" t="str">
        <x:f>IF($A91="","",IF(AND($E91&lt;=$B$6+34,$F91&gt;=$B$6+28),"■",""))</x:f>
      </x:c>
      <x:c r="S91" s="73" t="str">
        <x:f>IF($A91="","",IF(AND($E91&lt;=$B$6+41,$F91&gt;=$B$6+35),"■",""))</x:f>
      </x:c>
      <x:c r="T91" s="73" t="str">
        <x:f>IF($A91="","",IF(AND($E91&lt;=$B$6+48,$F91&gt;=$B$6+42),"■",""))</x:f>
      </x:c>
      <x:c r="U91" s="73" t="str">
        <x:f>IF($A91="","",IF(AND($E91&lt;=$B$6+55,$F91&gt;=$B$6+49),"■",""))</x:f>
      </x:c>
      <x:c r="V91" s="63"/>
    </x:row>
    <x:row r="92" ht="23" customHeight="1">
      <x:c r="A92" s="63"/>
      <x:c r="B92" s="63"/>
      <x:c r="C92" s="63"/>
      <x:c r="D92" s="63"/>
      <x:c r="E92" s="66"/>
      <x:c r="F92" s="66"/>
      <x:c r="G92" s="102"/>
      <x:c r="H92" s="102"/>
      <x:c r="I92" s="63"/>
      <x:c r="J92" s="70"/>
      <x:c r="K92" s="63" t="str">
        <x:f>IF(A92="","",IF(I92="Terminé","Clôturé",IF(F92&lt;TODAY(),"En retard",IF(E92&gt;TODAY(),"À venir","À suivre"))))</x:f>
      </x:c>
      <x:c r="L92" s="63" t="str">
        <x:f>IF(A92="","",IFERROR(F92-E92+1,""))</x:f>
      </x:c>
      <x:c r="M92" s="104" t="str">
        <x:f>IF(A92="","",IFERROR(MAX(0,F92-TODAY()),""))</x:f>
      </x:c>
      <x:c r="N92" s="73" t="str">
        <x:f>IF($A92="","",IF(AND($E92&lt;=$B$6+6,$F92&gt;=$B$6+0),"■",""))</x:f>
      </x:c>
      <x:c r="O92" s="73" t="str">
        <x:f>IF($A92="","",IF(AND($E92&lt;=$B$6+13,$F92&gt;=$B$6+7),"■",""))</x:f>
      </x:c>
      <x:c r="P92" s="73" t="str">
        <x:f>IF($A92="","",IF(AND($E92&lt;=$B$6+20,$F92&gt;=$B$6+14),"■",""))</x:f>
      </x:c>
      <x:c r="Q92" s="73" t="str">
        <x:f>IF($A92="","",IF(AND($E92&lt;=$B$6+27,$F92&gt;=$B$6+21),"■",""))</x:f>
      </x:c>
      <x:c r="R92" s="73" t="str">
        <x:f>IF($A92="","",IF(AND($E92&lt;=$B$6+34,$F92&gt;=$B$6+28),"■",""))</x:f>
      </x:c>
      <x:c r="S92" s="73" t="str">
        <x:f>IF($A92="","",IF(AND($E92&lt;=$B$6+41,$F92&gt;=$B$6+35),"■",""))</x:f>
      </x:c>
      <x:c r="T92" s="73" t="str">
        <x:f>IF($A92="","",IF(AND($E92&lt;=$B$6+48,$F92&gt;=$B$6+42),"■",""))</x:f>
      </x:c>
      <x:c r="U92" s="73" t="str">
        <x:f>IF($A92="","",IF(AND($E92&lt;=$B$6+55,$F92&gt;=$B$6+49),"■",""))</x:f>
      </x:c>
      <x:c r="V92" s="63"/>
    </x:row>
    <x:row r="93" ht="23" customHeight="1">
      <x:c r="A93" s="63"/>
      <x:c r="B93" s="63"/>
      <x:c r="C93" s="63"/>
      <x:c r="D93" s="63"/>
      <x:c r="E93" s="66"/>
      <x:c r="F93" s="66"/>
      <x:c r="G93" s="102"/>
      <x:c r="H93" s="102"/>
      <x:c r="I93" s="63"/>
      <x:c r="J93" s="70"/>
      <x:c r="K93" s="63" t="str">
        <x:f>IF(A93="","",IF(I93="Terminé","Clôturé",IF(F93&lt;TODAY(),"En retard",IF(E93&gt;TODAY(),"À venir","À suivre"))))</x:f>
      </x:c>
      <x:c r="L93" s="63" t="str">
        <x:f>IF(A93="","",IFERROR(F93-E93+1,""))</x:f>
      </x:c>
      <x:c r="M93" s="104" t="str">
        <x:f>IF(A93="","",IFERROR(MAX(0,F93-TODAY()),""))</x:f>
      </x:c>
      <x:c r="N93" s="73" t="str">
        <x:f>IF($A93="","",IF(AND($E93&lt;=$B$6+6,$F93&gt;=$B$6+0),"■",""))</x:f>
      </x:c>
      <x:c r="O93" s="73" t="str">
        <x:f>IF($A93="","",IF(AND($E93&lt;=$B$6+13,$F93&gt;=$B$6+7),"■",""))</x:f>
      </x:c>
      <x:c r="P93" s="73" t="str">
        <x:f>IF($A93="","",IF(AND($E93&lt;=$B$6+20,$F93&gt;=$B$6+14),"■",""))</x:f>
      </x:c>
      <x:c r="Q93" s="73" t="str">
        <x:f>IF($A93="","",IF(AND($E93&lt;=$B$6+27,$F93&gt;=$B$6+21),"■",""))</x:f>
      </x:c>
      <x:c r="R93" s="73" t="str">
        <x:f>IF($A93="","",IF(AND($E93&lt;=$B$6+34,$F93&gt;=$B$6+28),"■",""))</x:f>
      </x:c>
      <x:c r="S93" s="73" t="str">
        <x:f>IF($A93="","",IF(AND($E93&lt;=$B$6+41,$F93&gt;=$B$6+35),"■",""))</x:f>
      </x:c>
      <x:c r="T93" s="73" t="str">
        <x:f>IF($A93="","",IF(AND($E93&lt;=$B$6+48,$F93&gt;=$B$6+42),"■",""))</x:f>
      </x:c>
      <x:c r="U93" s="73" t="str">
        <x:f>IF($A93="","",IF(AND($E93&lt;=$B$6+55,$F93&gt;=$B$6+49),"■",""))</x:f>
      </x:c>
      <x:c r="V93" s="63"/>
    </x:row>
    <x:row r="94" ht="23" customHeight="1">
      <x:c r="A94" s="63"/>
      <x:c r="B94" s="63"/>
      <x:c r="C94" s="63"/>
      <x:c r="D94" s="63"/>
      <x:c r="E94" s="66"/>
      <x:c r="F94" s="66"/>
      <x:c r="G94" s="102"/>
      <x:c r="H94" s="102"/>
      <x:c r="I94" s="63"/>
      <x:c r="J94" s="70"/>
      <x:c r="K94" s="63" t="str">
        <x:f>IF(A94="","",IF(I94="Terminé","Clôturé",IF(F94&lt;TODAY(),"En retard",IF(E94&gt;TODAY(),"À venir","À suivre"))))</x:f>
      </x:c>
      <x:c r="L94" s="63" t="str">
        <x:f>IF(A94="","",IFERROR(F94-E94+1,""))</x:f>
      </x:c>
      <x:c r="M94" s="104" t="str">
        <x:f>IF(A94="","",IFERROR(MAX(0,F94-TODAY()),""))</x:f>
      </x:c>
      <x:c r="N94" s="73" t="str">
        <x:f>IF($A94="","",IF(AND($E94&lt;=$B$6+6,$F94&gt;=$B$6+0),"■",""))</x:f>
      </x:c>
      <x:c r="O94" s="73" t="str">
        <x:f>IF($A94="","",IF(AND($E94&lt;=$B$6+13,$F94&gt;=$B$6+7),"■",""))</x:f>
      </x:c>
      <x:c r="P94" s="73" t="str">
        <x:f>IF($A94="","",IF(AND($E94&lt;=$B$6+20,$F94&gt;=$B$6+14),"■",""))</x:f>
      </x:c>
      <x:c r="Q94" s="73" t="str">
        <x:f>IF($A94="","",IF(AND($E94&lt;=$B$6+27,$F94&gt;=$B$6+21),"■",""))</x:f>
      </x:c>
      <x:c r="R94" s="73" t="str">
        <x:f>IF($A94="","",IF(AND($E94&lt;=$B$6+34,$F94&gt;=$B$6+28),"■",""))</x:f>
      </x:c>
      <x:c r="S94" s="73" t="str">
        <x:f>IF($A94="","",IF(AND($E94&lt;=$B$6+41,$F94&gt;=$B$6+35),"■",""))</x:f>
      </x:c>
      <x:c r="T94" s="73" t="str">
        <x:f>IF($A94="","",IF(AND($E94&lt;=$B$6+48,$F94&gt;=$B$6+42),"■",""))</x:f>
      </x:c>
      <x:c r="U94" s="73" t="str">
        <x:f>IF($A94="","",IF(AND($E94&lt;=$B$6+55,$F94&gt;=$B$6+49),"■",""))</x:f>
      </x:c>
      <x:c r="V94" s="63"/>
    </x:row>
    <x:row r="95" ht="23" customHeight="1">
      <x:c r="A95" s="63"/>
      <x:c r="B95" s="63"/>
      <x:c r="C95" s="63"/>
      <x:c r="D95" s="63"/>
      <x:c r="E95" s="66"/>
      <x:c r="F95" s="66"/>
      <x:c r="G95" s="102"/>
      <x:c r="H95" s="102"/>
      <x:c r="I95" s="63"/>
      <x:c r="J95" s="70"/>
      <x:c r="K95" s="63" t="str">
        <x:f>IF(A95="","",IF(I95="Terminé","Clôturé",IF(F95&lt;TODAY(),"En retard",IF(E95&gt;TODAY(),"À venir","À suivre"))))</x:f>
      </x:c>
      <x:c r="L95" s="63" t="str">
        <x:f>IF(A95="","",IFERROR(F95-E95+1,""))</x:f>
      </x:c>
      <x:c r="M95" s="104" t="str">
        <x:f>IF(A95="","",IFERROR(MAX(0,F95-TODAY()),""))</x:f>
      </x:c>
      <x:c r="N95" s="73" t="str">
        <x:f>IF($A95="","",IF(AND($E95&lt;=$B$6+6,$F95&gt;=$B$6+0),"■",""))</x:f>
      </x:c>
      <x:c r="O95" s="73" t="str">
        <x:f>IF($A95="","",IF(AND($E95&lt;=$B$6+13,$F95&gt;=$B$6+7),"■",""))</x:f>
      </x:c>
      <x:c r="P95" s="73" t="str">
        <x:f>IF($A95="","",IF(AND($E95&lt;=$B$6+20,$F95&gt;=$B$6+14),"■",""))</x:f>
      </x:c>
      <x:c r="Q95" s="73" t="str">
        <x:f>IF($A95="","",IF(AND($E95&lt;=$B$6+27,$F95&gt;=$B$6+21),"■",""))</x:f>
      </x:c>
      <x:c r="R95" s="73" t="str">
        <x:f>IF($A95="","",IF(AND($E95&lt;=$B$6+34,$F95&gt;=$B$6+28),"■",""))</x:f>
      </x:c>
      <x:c r="S95" s="73" t="str">
        <x:f>IF($A95="","",IF(AND($E95&lt;=$B$6+41,$F95&gt;=$B$6+35),"■",""))</x:f>
      </x:c>
      <x:c r="T95" s="73" t="str">
        <x:f>IF($A95="","",IF(AND($E95&lt;=$B$6+48,$F95&gt;=$B$6+42),"■",""))</x:f>
      </x:c>
      <x:c r="U95" s="73" t="str">
        <x:f>IF($A95="","",IF(AND($E95&lt;=$B$6+55,$F95&gt;=$B$6+49),"■",""))</x:f>
      </x:c>
      <x:c r="V95" s="63"/>
    </x:row>
    <x:row r="96" ht="23" customHeight="1">
      <x:c r="A96" s="63"/>
      <x:c r="B96" s="63"/>
      <x:c r="C96" s="63"/>
      <x:c r="D96" s="63"/>
      <x:c r="E96" s="66"/>
      <x:c r="F96" s="66"/>
      <x:c r="G96" s="102"/>
      <x:c r="H96" s="102"/>
      <x:c r="I96" s="63"/>
      <x:c r="J96" s="70"/>
      <x:c r="K96" s="63" t="str">
        <x:f>IF(A96="","",IF(I96="Terminé","Clôturé",IF(F96&lt;TODAY(),"En retard",IF(E96&gt;TODAY(),"À venir","À suivre"))))</x:f>
      </x:c>
      <x:c r="L96" s="63" t="str">
        <x:f>IF(A96="","",IFERROR(F96-E96+1,""))</x:f>
      </x:c>
      <x:c r="M96" s="104" t="str">
        <x:f>IF(A96="","",IFERROR(MAX(0,F96-TODAY()),""))</x:f>
      </x:c>
      <x:c r="N96" s="73" t="str">
        <x:f>IF($A96="","",IF(AND($E96&lt;=$B$6+6,$F96&gt;=$B$6+0),"■",""))</x:f>
      </x:c>
      <x:c r="O96" s="73" t="str">
        <x:f>IF($A96="","",IF(AND($E96&lt;=$B$6+13,$F96&gt;=$B$6+7),"■",""))</x:f>
      </x:c>
      <x:c r="P96" s="73" t="str">
        <x:f>IF($A96="","",IF(AND($E96&lt;=$B$6+20,$F96&gt;=$B$6+14),"■",""))</x:f>
      </x:c>
      <x:c r="Q96" s="73" t="str">
        <x:f>IF($A96="","",IF(AND($E96&lt;=$B$6+27,$F96&gt;=$B$6+21),"■",""))</x:f>
      </x:c>
      <x:c r="R96" s="73" t="str">
        <x:f>IF($A96="","",IF(AND($E96&lt;=$B$6+34,$F96&gt;=$B$6+28),"■",""))</x:f>
      </x:c>
      <x:c r="S96" s="73" t="str">
        <x:f>IF($A96="","",IF(AND($E96&lt;=$B$6+41,$F96&gt;=$B$6+35),"■",""))</x:f>
      </x:c>
      <x:c r="T96" s="73" t="str">
        <x:f>IF($A96="","",IF(AND($E96&lt;=$B$6+48,$F96&gt;=$B$6+42),"■",""))</x:f>
      </x:c>
      <x:c r="U96" s="73" t="str">
        <x:f>IF($A96="","",IF(AND($E96&lt;=$B$6+55,$F96&gt;=$B$6+49),"■",""))</x:f>
      </x:c>
      <x:c r="V96" s="63"/>
    </x:row>
    <x:row r="97" ht="23" customHeight="1">
      <x:c r="A97" s="63"/>
      <x:c r="B97" s="63"/>
      <x:c r="C97" s="63"/>
      <x:c r="D97" s="63"/>
      <x:c r="E97" s="66"/>
      <x:c r="F97" s="66"/>
      <x:c r="G97" s="102"/>
      <x:c r="H97" s="102"/>
      <x:c r="I97" s="63"/>
      <x:c r="J97" s="70"/>
      <x:c r="K97" s="63" t="str">
        <x:f>IF(A97="","",IF(I97="Terminé","Clôturé",IF(F97&lt;TODAY(),"En retard",IF(E97&gt;TODAY(),"À venir","À suivre"))))</x:f>
      </x:c>
      <x:c r="L97" s="63" t="str">
        <x:f>IF(A97="","",IFERROR(F97-E97+1,""))</x:f>
      </x:c>
      <x:c r="M97" s="104" t="str">
        <x:f>IF(A97="","",IFERROR(MAX(0,F97-TODAY()),""))</x:f>
      </x:c>
      <x:c r="N97" s="73" t="str">
        <x:f>IF($A97="","",IF(AND($E97&lt;=$B$6+6,$F97&gt;=$B$6+0),"■",""))</x:f>
      </x:c>
      <x:c r="O97" s="73" t="str">
        <x:f>IF($A97="","",IF(AND($E97&lt;=$B$6+13,$F97&gt;=$B$6+7),"■",""))</x:f>
      </x:c>
      <x:c r="P97" s="73" t="str">
        <x:f>IF($A97="","",IF(AND($E97&lt;=$B$6+20,$F97&gt;=$B$6+14),"■",""))</x:f>
      </x:c>
      <x:c r="Q97" s="73" t="str">
        <x:f>IF($A97="","",IF(AND($E97&lt;=$B$6+27,$F97&gt;=$B$6+21),"■",""))</x:f>
      </x:c>
      <x:c r="R97" s="73" t="str">
        <x:f>IF($A97="","",IF(AND($E97&lt;=$B$6+34,$F97&gt;=$B$6+28),"■",""))</x:f>
      </x:c>
      <x:c r="S97" s="73" t="str">
        <x:f>IF($A97="","",IF(AND($E97&lt;=$B$6+41,$F97&gt;=$B$6+35),"■",""))</x:f>
      </x:c>
      <x:c r="T97" s="73" t="str">
        <x:f>IF($A97="","",IF(AND($E97&lt;=$B$6+48,$F97&gt;=$B$6+42),"■",""))</x:f>
      </x:c>
      <x:c r="U97" s="73" t="str">
        <x:f>IF($A97="","",IF(AND($E97&lt;=$B$6+55,$F97&gt;=$B$6+49),"■",""))</x:f>
      </x:c>
      <x:c r="V97" s="63"/>
    </x:row>
    <x:row r="98" ht="23" customHeight="1">
      <x:c r="A98" s="63"/>
      <x:c r="B98" s="63"/>
      <x:c r="C98" s="63"/>
      <x:c r="D98" s="63"/>
      <x:c r="E98" s="66"/>
      <x:c r="F98" s="66"/>
      <x:c r="G98" s="102"/>
      <x:c r="H98" s="102"/>
      <x:c r="I98" s="63"/>
      <x:c r="J98" s="70"/>
      <x:c r="K98" s="63" t="str">
        <x:f>IF(A98="","",IF(I98="Terminé","Clôturé",IF(F98&lt;TODAY(),"En retard",IF(E98&gt;TODAY(),"À venir","À suivre"))))</x:f>
      </x:c>
      <x:c r="L98" s="63" t="str">
        <x:f>IF(A98="","",IFERROR(F98-E98+1,""))</x:f>
      </x:c>
      <x:c r="M98" s="104" t="str">
        <x:f>IF(A98="","",IFERROR(MAX(0,F98-TODAY()),""))</x:f>
      </x:c>
      <x:c r="N98" s="73" t="str">
        <x:f>IF($A98="","",IF(AND($E98&lt;=$B$6+6,$F98&gt;=$B$6+0),"■",""))</x:f>
      </x:c>
      <x:c r="O98" s="73" t="str">
        <x:f>IF($A98="","",IF(AND($E98&lt;=$B$6+13,$F98&gt;=$B$6+7),"■",""))</x:f>
      </x:c>
      <x:c r="P98" s="73" t="str">
        <x:f>IF($A98="","",IF(AND($E98&lt;=$B$6+20,$F98&gt;=$B$6+14),"■",""))</x:f>
      </x:c>
      <x:c r="Q98" s="73" t="str">
        <x:f>IF($A98="","",IF(AND($E98&lt;=$B$6+27,$F98&gt;=$B$6+21),"■",""))</x:f>
      </x:c>
      <x:c r="R98" s="73" t="str">
        <x:f>IF($A98="","",IF(AND($E98&lt;=$B$6+34,$F98&gt;=$B$6+28),"■",""))</x:f>
      </x:c>
      <x:c r="S98" s="73" t="str">
        <x:f>IF($A98="","",IF(AND($E98&lt;=$B$6+41,$F98&gt;=$B$6+35),"■",""))</x:f>
      </x:c>
      <x:c r="T98" s="73" t="str">
        <x:f>IF($A98="","",IF(AND($E98&lt;=$B$6+48,$F98&gt;=$B$6+42),"■",""))</x:f>
      </x:c>
      <x:c r="U98" s="73" t="str">
        <x:f>IF($A98="","",IF(AND($E98&lt;=$B$6+55,$F98&gt;=$B$6+49),"■",""))</x:f>
      </x:c>
      <x:c r="V98" s="63"/>
    </x:row>
    <x:row r="99" ht="23" customHeight="1">
      <x:c r="A99" s="63"/>
      <x:c r="B99" s="63"/>
      <x:c r="C99" s="63"/>
      <x:c r="D99" s="63"/>
      <x:c r="E99" s="66"/>
      <x:c r="F99" s="66"/>
      <x:c r="G99" s="102"/>
      <x:c r="H99" s="102"/>
      <x:c r="I99" s="63"/>
      <x:c r="J99" s="70"/>
      <x:c r="K99" s="63" t="str">
        <x:f>IF(A99="","",IF(I99="Terminé","Clôturé",IF(F99&lt;TODAY(),"En retard",IF(E99&gt;TODAY(),"À venir","À suivre"))))</x:f>
      </x:c>
      <x:c r="L99" s="63" t="str">
        <x:f>IF(A99="","",IFERROR(F99-E99+1,""))</x:f>
      </x:c>
      <x:c r="M99" s="104" t="str">
        <x:f>IF(A99="","",IFERROR(MAX(0,F99-TODAY()),""))</x:f>
      </x:c>
      <x:c r="N99" s="73" t="str">
        <x:f>IF($A99="","",IF(AND($E99&lt;=$B$6+6,$F99&gt;=$B$6+0),"■",""))</x:f>
      </x:c>
      <x:c r="O99" s="73" t="str">
        <x:f>IF($A99="","",IF(AND($E99&lt;=$B$6+13,$F99&gt;=$B$6+7),"■",""))</x:f>
      </x:c>
      <x:c r="P99" s="73" t="str">
        <x:f>IF($A99="","",IF(AND($E99&lt;=$B$6+20,$F99&gt;=$B$6+14),"■",""))</x:f>
      </x:c>
      <x:c r="Q99" s="73" t="str">
        <x:f>IF($A99="","",IF(AND($E99&lt;=$B$6+27,$F99&gt;=$B$6+21),"■",""))</x:f>
      </x:c>
      <x:c r="R99" s="73" t="str">
        <x:f>IF($A99="","",IF(AND($E99&lt;=$B$6+34,$F99&gt;=$B$6+28),"■",""))</x:f>
      </x:c>
      <x:c r="S99" s="73" t="str">
        <x:f>IF($A99="","",IF(AND($E99&lt;=$B$6+41,$F99&gt;=$B$6+35),"■",""))</x:f>
      </x:c>
      <x:c r="T99" s="73" t="str">
        <x:f>IF($A99="","",IF(AND($E99&lt;=$B$6+48,$F99&gt;=$B$6+42),"■",""))</x:f>
      </x:c>
      <x:c r="U99" s="73" t="str">
        <x:f>IF($A99="","",IF(AND($E99&lt;=$B$6+55,$F99&gt;=$B$6+49),"■",""))</x:f>
      </x:c>
      <x:c r="V99" s="63"/>
    </x:row>
    <x:row r="100" ht="23" customHeight="1">
      <x:c r="A100" s="63"/>
      <x:c r="B100" s="63"/>
      <x:c r="C100" s="63"/>
      <x:c r="D100" s="63"/>
      <x:c r="E100" s="66"/>
      <x:c r="F100" s="66"/>
      <x:c r="G100" s="102"/>
      <x:c r="H100" s="102"/>
      <x:c r="I100" s="63"/>
      <x:c r="J100" s="70"/>
      <x:c r="K100" s="63" t="str">
        <x:f>IF(A100="","",IF(I100="Terminé","Clôturé",IF(F100&lt;TODAY(),"En retard",IF(E100&gt;TODAY(),"À venir","À suivre"))))</x:f>
      </x:c>
      <x:c r="L100" s="63" t="str">
        <x:f>IF(A100="","",IFERROR(F100-E100+1,""))</x:f>
      </x:c>
      <x:c r="M100" s="104" t="str">
        <x:f>IF(A100="","",IFERROR(MAX(0,F100-TODAY()),""))</x:f>
      </x:c>
      <x:c r="N100" s="73" t="str">
        <x:f>IF($A100="","",IF(AND($E100&lt;=$B$6+6,$F100&gt;=$B$6+0),"■",""))</x:f>
      </x:c>
      <x:c r="O100" s="73" t="str">
        <x:f>IF($A100="","",IF(AND($E100&lt;=$B$6+13,$F100&gt;=$B$6+7),"■",""))</x:f>
      </x:c>
      <x:c r="P100" s="73" t="str">
        <x:f>IF($A100="","",IF(AND($E100&lt;=$B$6+20,$F100&gt;=$B$6+14),"■",""))</x:f>
      </x:c>
      <x:c r="Q100" s="73" t="str">
        <x:f>IF($A100="","",IF(AND($E100&lt;=$B$6+27,$F100&gt;=$B$6+21),"■",""))</x:f>
      </x:c>
      <x:c r="R100" s="73" t="str">
        <x:f>IF($A100="","",IF(AND($E100&lt;=$B$6+34,$F100&gt;=$B$6+28),"■",""))</x:f>
      </x:c>
      <x:c r="S100" s="73" t="str">
        <x:f>IF($A100="","",IF(AND($E100&lt;=$B$6+41,$F100&gt;=$B$6+35),"■",""))</x:f>
      </x:c>
      <x:c r="T100" s="73" t="str">
        <x:f>IF($A100="","",IF(AND($E100&lt;=$B$6+48,$F100&gt;=$B$6+42),"■",""))</x:f>
      </x:c>
      <x:c r="U100" s="73" t="str">
        <x:f>IF($A100="","",IF(AND($E100&lt;=$B$6+55,$F100&gt;=$B$6+49),"■",""))</x:f>
      </x:c>
      <x:c r="V100" s="63"/>
    </x:row>
    <x:row r="101" ht="23" customHeight="1">
      <x:c r="A101" s="63"/>
      <x:c r="B101" s="63"/>
      <x:c r="C101" s="63"/>
      <x:c r="D101" s="63"/>
      <x:c r="E101" s="66"/>
      <x:c r="F101" s="66"/>
      <x:c r="G101" s="102"/>
      <x:c r="H101" s="102"/>
      <x:c r="I101" s="63"/>
      <x:c r="J101" s="70"/>
      <x:c r="K101" s="63" t="str">
        <x:f>IF(A101="","",IF(I101="Terminé","Clôturé",IF(F101&lt;TODAY(),"En retard",IF(E101&gt;TODAY(),"À venir","À suivre"))))</x:f>
      </x:c>
      <x:c r="L101" s="63" t="str">
        <x:f>IF(A101="","",IFERROR(F101-E101+1,""))</x:f>
      </x:c>
      <x:c r="M101" s="104" t="str">
        <x:f>IF(A101="","",IFERROR(MAX(0,F101-TODAY()),""))</x:f>
      </x:c>
      <x:c r="N101" s="73" t="str">
        <x:f>IF($A101="","",IF(AND($E101&lt;=$B$6+6,$F101&gt;=$B$6+0),"■",""))</x:f>
      </x:c>
      <x:c r="O101" s="73" t="str">
        <x:f>IF($A101="","",IF(AND($E101&lt;=$B$6+13,$F101&gt;=$B$6+7),"■",""))</x:f>
      </x:c>
      <x:c r="P101" s="73" t="str">
        <x:f>IF($A101="","",IF(AND($E101&lt;=$B$6+20,$F101&gt;=$B$6+14),"■",""))</x:f>
      </x:c>
      <x:c r="Q101" s="73" t="str">
        <x:f>IF($A101="","",IF(AND($E101&lt;=$B$6+27,$F101&gt;=$B$6+21),"■",""))</x:f>
      </x:c>
      <x:c r="R101" s="73" t="str">
        <x:f>IF($A101="","",IF(AND($E101&lt;=$B$6+34,$F101&gt;=$B$6+28),"■",""))</x:f>
      </x:c>
      <x:c r="S101" s="73" t="str">
        <x:f>IF($A101="","",IF(AND($E101&lt;=$B$6+41,$F101&gt;=$B$6+35),"■",""))</x:f>
      </x:c>
      <x:c r="T101" s="73" t="str">
        <x:f>IF($A101="","",IF(AND($E101&lt;=$B$6+48,$F101&gt;=$B$6+42),"■",""))</x:f>
      </x:c>
      <x:c r="U101" s="73" t="str">
        <x:f>IF($A101="","",IF(AND($E101&lt;=$B$6+55,$F101&gt;=$B$6+49),"■",""))</x:f>
      </x:c>
      <x:c r="V101" s="63"/>
    </x:row>
    <x:row r="102" ht="23" customHeight="1">
      <x:c r="A102" s="63"/>
      <x:c r="B102" s="63"/>
      <x:c r="C102" s="63"/>
      <x:c r="D102" s="63"/>
      <x:c r="E102" s="66"/>
      <x:c r="F102" s="66"/>
      <x:c r="G102" s="102"/>
      <x:c r="H102" s="102"/>
      <x:c r="I102" s="63"/>
      <x:c r="J102" s="70"/>
      <x:c r="K102" s="63" t="str">
        <x:f>IF(A102="","",IF(I102="Terminé","Clôturé",IF(F102&lt;TODAY(),"En retard",IF(E102&gt;TODAY(),"À venir","À suivre"))))</x:f>
      </x:c>
      <x:c r="L102" s="63" t="str">
        <x:f>IF(A102="","",IFERROR(F102-E102+1,""))</x:f>
      </x:c>
      <x:c r="M102" s="104" t="str">
        <x:f>IF(A102="","",IFERROR(MAX(0,F102-TODAY()),""))</x:f>
      </x:c>
      <x:c r="N102" s="73" t="str">
        <x:f>IF($A102="","",IF(AND($E102&lt;=$B$6+6,$F102&gt;=$B$6+0),"■",""))</x:f>
      </x:c>
      <x:c r="O102" s="73" t="str">
        <x:f>IF($A102="","",IF(AND($E102&lt;=$B$6+13,$F102&gt;=$B$6+7),"■",""))</x:f>
      </x:c>
      <x:c r="P102" s="73" t="str">
        <x:f>IF($A102="","",IF(AND($E102&lt;=$B$6+20,$F102&gt;=$B$6+14),"■",""))</x:f>
      </x:c>
      <x:c r="Q102" s="73" t="str">
        <x:f>IF($A102="","",IF(AND($E102&lt;=$B$6+27,$F102&gt;=$B$6+21),"■",""))</x:f>
      </x:c>
      <x:c r="R102" s="73" t="str">
        <x:f>IF($A102="","",IF(AND($E102&lt;=$B$6+34,$F102&gt;=$B$6+28),"■",""))</x:f>
      </x:c>
      <x:c r="S102" s="73" t="str">
        <x:f>IF($A102="","",IF(AND($E102&lt;=$B$6+41,$F102&gt;=$B$6+35),"■",""))</x:f>
      </x:c>
      <x:c r="T102" s="73" t="str">
        <x:f>IF($A102="","",IF(AND($E102&lt;=$B$6+48,$F102&gt;=$B$6+42),"■",""))</x:f>
      </x:c>
      <x:c r="U102" s="73" t="str">
        <x:f>IF($A102="","",IF(AND($E102&lt;=$B$6+55,$F102&gt;=$B$6+49),"■",""))</x:f>
      </x:c>
      <x:c r="V102" s="63"/>
    </x:row>
    <x:row r="103" ht="23" customHeight="1">
      <x:c r="A103" s="63"/>
      <x:c r="B103" s="63"/>
      <x:c r="C103" s="63"/>
      <x:c r="D103" s="63"/>
      <x:c r="E103" s="66"/>
      <x:c r="F103" s="66"/>
      <x:c r="G103" s="102"/>
      <x:c r="H103" s="102"/>
      <x:c r="I103" s="63"/>
      <x:c r="J103" s="70"/>
      <x:c r="K103" s="63" t="str">
        <x:f>IF(A103="","",IF(I103="Terminé","Clôturé",IF(F103&lt;TODAY(),"En retard",IF(E103&gt;TODAY(),"À venir","À suivre"))))</x:f>
      </x:c>
      <x:c r="L103" s="63" t="str">
        <x:f>IF(A103="","",IFERROR(F103-E103+1,""))</x:f>
      </x:c>
      <x:c r="M103" s="104" t="str">
        <x:f>IF(A103="","",IFERROR(MAX(0,F103-TODAY()),""))</x:f>
      </x:c>
      <x:c r="N103" s="73" t="str">
        <x:f>IF($A103="","",IF(AND($E103&lt;=$B$6+6,$F103&gt;=$B$6+0),"■",""))</x:f>
      </x:c>
      <x:c r="O103" s="73" t="str">
        <x:f>IF($A103="","",IF(AND($E103&lt;=$B$6+13,$F103&gt;=$B$6+7),"■",""))</x:f>
      </x:c>
      <x:c r="P103" s="73" t="str">
        <x:f>IF($A103="","",IF(AND($E103&lt;=$B$6+20,$F103&gt;=$B$6+14),"■",""))</x:f>
      </x:c>
      <x:c r="Q103" s="73" t="str">
        <x:f>IF($A103="","",IF(AND($E103&lt;=$B$6+27,$F103&gt;=$B$6+21),"■",""))</x:f>
      </x:c>
      <x:c r="R103" s="73" t="str">
        <x:f>IF($A103="","",IF(AND($E103&lt;=$B$6+34,$F103&gt;=$B$6+28),"■",""))</x:f>
      </x:c>
      <x:c r="S103" s="73" t="str">
        <x:f>IF($A103="","",IF(AND($E103&lt;=$B$6+41,$F103&gt;=$B$6+35),"■",""))</x:f>
      </x:c>
      <x:c r="T103" s="73" t="str">
        <x:f>IF($A103="","",IF(AND($E103&lt;=$B$6+48,$F103&gt;=$B$6+42),"■",""))</x:f>
      </x:c>
      <x:c r="U103" s="73" t="str">
        <x:f>IF($A103="","",IF(AND($E103&lt;=$B$6+55,$F103&gt;=$B$6+49),"■",""))</x:f>
      </x:c>
      <x:c r="V103" s="63"/>
    </x:row>
    <x:row r="104" ht="23" customHeight="1">
      <x:c r="A104" s="63"/>
      <x:c r="B104" s="63"/>
      <x:c r="C104" s="63"/>
      <x:c r="D104" s="63"/>
      <x:c r="E104" s="66"/>
      <x:c r="F104" s="66"/>
      <x:c r="G104" s="102"/>
      <x:c r="H104" s="102"/>
      <x:c r="I104" s="63"/>
      <x:c r="J104" s="70"/>
      <x:c r="K104" s="63" t="str">
        <x:f>IF(A104="","",IF(I104="Terminé","Clôturé",IF(F104&lt;TODAY(),"En retard",IF(E104&gt;TODAY(),"À venir","À suivre"))))</x:f>
      </x:c>
      <x:c r="L104" s="63" t="str">
        <x:f>IF(A104="","",IFERROR(F104-E104+1,""))</x:f>
      </x:c>
      <x:c r="M104" s="104" t="str">
        <x:f>IF(A104="","",IFERROR(MAX(0,F104-TODAY()),""))</x:f>
      </x:c>
      <x:c r="N104" s="73" t="str">
        <x:f>IF($A104="","",IF(AND($E104&lt;=$B$6+6,$F104&gt;=$B$6+0),"■",""))</x:f>
      </x:c>
      <x:c r="O104" s="73" t="str">
        <x:f>IF($A104="","",IF(AND($E104&lt;=$B$6+13,$F104&gt;=$B$6+7),"■",""))</x:f>
      </x:c>
      <x:c r="P104" s="73" t="str">
        <x:f>IF($A104="","",IF(AND($E104&lt;=$B$6+20,$F104&gt;=$B$6+14),"■",""))</x:f>
      </x:c>
      <x:c r="Q104" s="73" t="str">
        <x:f>IF($A104="","",IF(AND($E104&lt;=$B$6+27,$F104&gt;=$B$6+21),"■",""))</x:f>
      </x:c>
      <x:c r="R104" s="73" t="str">
        <x:f>IF($A104="","",IF(AND($E104&lt;=$B$6+34,$F104&gt;=$B$6+28),"■",""))</x:f>
      </x:c>
      <x:c r="S104" s="73" t="str">
        <x:f>IF($A104="","",IF(AND($E104&lt;=$B$6+41,$F104&gt;=$B$6+35),"■",""))</x:f>
      </x:c>
      <x:c r="T104" s="73" t="str">
        <x:f>IF($A104="","",IF(AND($E104&lt;=$B$6+48,$F104&gt;=$B$6+42),"■",""))</x:f>
      </x:c>
      <x:c r="U104" s="73" t="str">
        <x:f>IF($A104="","",IF(AND($E104&lt;=$B$6+55,$F104&gt;=$B$6+49),"■",""))</x:f>
      </x:c>
      <x:c r="V104" s="63"/>
    </x:row>
    <x:row r="105" ht="23" customHeight="1">
      <x:c r="A105" s="63"/>
      <x:c r="B105" s="63"/>
      <x:c r="C105" s="63"/>
      <x:c r="D105" s="63"/>
      <x:c r="E105" s="66"/>
      <x:c r="F105" s="66"/>
      <x:c r="G105" s="102"/>
      <x:c r="H105" s="102"/>
      <x:c r="I105" s="63"/>
      <x:c r="J105" s="70"/>
      <x:c r="K105" s="63" t="str">
        <x:f>IF(A105="","",IF(I105="Terminé","Clôturé",IF(F105&lt;TODAY(),"En retard",IF(E105&gt;TODAY(),"À venir","À suivre"))))</x:f>
      </x:c>
      <x:c r="L105" s="63" t="str">
        <x:f>IF(A105="","",IFERROR(F105-E105+1,""))</x:f>
      </x:c>
      <x:c r="M105" s="104" t="str">
        <x:f>IF(A105="","",IFERROR(MAX(0,F105-TODAY()),""))</x:f>
      </x:c>
      <x:c r="N105" s="73" t="str">
        <x:f>IF($A105="","",IF(AND($E105&lt;=$B$6+6,$F105&gt;=$B$6+0),"■",""))</x:f>
      </x:c>
      <x:c r="O105" s="73" t="str">
        <x:f>IF($A105="","",IF(AND($E105&lt;=$B$6+13,$F105&gt;=$B$6+7),"■",""))</x:f>
      </x:c>
      <x:c r="P105" s="73" t="str">
        <x:f>IF($A105="","",IF(AND($E105&lt;=$B$6+20,$F105&gt;=$B$6+14),"■",""))</x:f>
      </x:c>
      <x:c r="Q105" s="73" t="str">
        <x:f>IF($A105="","",IF(AND($E105&lt;=$B$6+27,$F105&gt;=$B$6+21),"■",""))</x:f>
      </x:c>
      <x:c r="R105" s="73" t="str">
        <x:f>IF($A105="","",IF(AND($E105&lt;=$B$6+34,$F105&gt;=$B$6+28),"■",""))</x:f>
      </x:c>
      <x:c r="S105" s="73" t="str">
        <x:f>IF($A105="","",IF(AND($E105&lt;=$B$6+41,$F105&gt;=$B$6+35),"■",""))</x:f>
      </x:c>
      <x:c r="T105" s="73" t="str">
        <x:f>IF($A105="","",IF(AND($E105&lt;=$B$6+48,$F105&gt;=$B$6+42),"■",""))</x:f>
      </x:c>
      <x:c r="U105" s="73" t="str">
        <x:f>IF($A105="","",IF(AND($E105&lt;=$B$6+55,$F105&gt;=$B$6+49),"■",""))</x:f>
      </x:c>
      <x:c r="V105" s="63"/>
    </x:row>
    <x:row r="106" ht="23" customHeight="1">
      <x:c r="A106" s="63"/>
      <x:c r="B106" s="63"/>
      <x:c r="C106" s="63"/>
      <x:c r="D106" s="63"/>
      <x:c r="E106" s="66"/>
      <x:c r="F106" s="66"/>
      <x:c r="G106" s="102"/>
      <x:c r="H106" s="102"/>
      <x:c r="I106" s="63"/>
      <x:c r="J106" s="70"/>
      <x:c r="K106" s="63" t="str">
        <x:f>IF(A106="","",IF(I106="Terminé","Clôturé",IF(F106&lt;TODAY(),"En retard",IF(E106&gt;TODAY(),"À venir","À suivre"))))</x:f>
      </x:c>
      <x:c r="L106" s="63" t="str">
        <x:f>IF(A106="","",IFERROR(F106-E106+1,""))</x:f>
      </x:c>
      <x:c r="M106" s="104" t="str">
        <x:f>IF(A106="","",IFERROR(MAX(0,F106-TODAY()),""))</x:f>
      </x:c>
      <x:c r="N106" s="73" t="str">
        <x:f>IF($A106="","",IF(AND($E106&lt;=$B$6+6,$F106&gt;=$B$6+0),"■",""))</x:f>
      </x:c>
      <x:c r="O106" s="73" t="str">
        <x:f>IF($A106="","",IF(AND($E106&lt;=$B$6+13,$F106&gt;=$B$6+7),"■",""))</x:f>
      </x:c>
      <x:c r="P106" s="73" t="str">
        <x:f>IF($A106="","",IF(AND($E106&lt;=$B$6+20,$F106&gt;=$B$6+14),"■",""))</x:f>
      </x:c>
      <x:c r="Q106" s="73" t="str">
        <x:f>IF($A106="","",IF(AND($E106&lt;=$B$6+27,$F106&gt;=$B$6+21),"■",""))</x:f>
      </x:c>
      <x:c r="R106" s="73" t="str">
        <x:f>IF($A106="","",IF(AND($E106&lt;=$B$6+34,$F106&gt;=$B$6+28),"■",""))</x:f>
      </x:c>
      <x:c r="S106" s="73" t="str">
        <x:f>IF($A106="","",IF(AND($E106&lt;=$B$6+41,$F106&gt;=$B$6+35),"■",""))</x:f>
      </x:c>
      <x:c r="T106" s="73" t="str">
        <x:f>IF($A106="","",IF(AND($E106&lt;=$B$6+48,$F106&gt;=$B$6+42),"■",""))</x:f>
      </x:c>
      <x:c r="U106" s="73" t="str">
        <x:f>IF($A106="","",IF(AND($E106&lt;=$B$6+55,$F106&gt;=$B$6+49),"■",""))</x:f>
      </x:c>
      <x:c r="V106" s="63"/>
    </x:row>
    <x:row r="107" ht="23" customHeight="1">
      <x:c r="A107" s="63"/>
      <x:c r="B107" s="63"/>
      <x:c r="C107" s="63"/>
      <x:c r="D107" s="63"/>
      <x:c r="E107" s="66"/>
      <x:c r="F107" s="66"/>
      <x:c r="G107" s="102"/>
      <x:c r="H107" s="102"/>
      <x:c r="I107" s="63"/>
      <x:c r="J107" s="70"/>
      <x:c r="K107" s="63" t="str">
        <x:f>IF(A107="","",IF(I107="Terminé","Clôturé",IF(F107&lt;TODAY(),"En retard",IF(E107&gt;TODAY(),"À venir","À suivre"))))</x:f>
      </x:c>
      <x:c r="L107" s="63" t="str">
        <x:f>IF(A107="","",IFERROR(F107-E107+1,""))</x:f>
      </x:c>
      <x:c r="M107" s="104" t="str">
        <x:f>IF(A107="","",IFERROR(MAX(0,F107-TODAY()),""))</x:f>
      </x:c>
      <x:c r="N107" s="73" t="str">
        <x:f>IF($A107="","",IF(AND($E107&lt;=$B$6+6,$F107&gt;=$B$6+0),"■",""))</x:f>
      </x:c>
      <x:c r="O107" s="73" t="str">
        <x:f>IF($A107="","",IF(AND($E107&lt;=$B$6+13,$F107&gt;=$B$6+7),"■",""))</x:f>
      </x:c>
      <x:c r="P107" s="73" t="str">
        <x:f>IF($A107="","",IF(AND($E107&lt;=$B$6+20,$F107&gt;=$B$6+14),"■",""))</x:f>
      </x:c>
      <x:c r="Q107" s="73" t="str">
        <x:f>IF($A107="","",IF(AND($E107&lt;=$B$6+27,$F107&gt;=$B$6+21),"■",""))</x:f>
      </x:c>
      <x:c r="R107" s="73" t="str">
        <x:f>IF($A107="","",IF(AND($E107&lt;=$B$6+34,$F107&gt;=$B$6+28),"■",""))</x:f>
      </x:c>
      <x:c r="S107" s="73" t="str">
        <x:f>IF($A107="","",IF(AND($E107&lt;=$B$6+41,$F107&gt;=$B$6+35),"■",""))</x:f>
      </x:c>
      <x:c r="T107" s="73" t="str">
        <x:f>IF($A107="","",IF(AND($E107&lt;=$B$6+48,$F107&gt;=$B$6+42),"■",""))</x:f>
      </x:c>
      <x:c r="U107" s="73" t="str">
        <x:f>IF($A107="","",IF(AND($E107&lt;=$B$6+55,$F107&gt;=$B$6+49),"■",""))</x:f>
      </x:c>
      <x:c r="V107" s="63"/>
    </x:row>
    <x:row r="108" ht="23" customHeight="1">
      <x:c r="A108" s="63"/>
      <x:c r="B108" s="63"/>
      <x:c r="C108" s="63"/>
      <x:c r="D108" s="63"/>
      <x:c r="E108" s="66"/>
      <x:c r="F108" s="66"/>
      <x:c r="G108" s="102"/>
      <x:c r="H108" s="102"/>
      <x:c r="I108" s="63"/>
      <x:c r="J108" s="70"/>
      <x:c r="K108" s="63" t="str">
        <x:f>IF(A108="","",IF(I108="Terminé","Clôturé",IF(F108&lt;TODAY(),"En retard",IF(E108&gt;TODAY(),"À venir","À suivre"))))</x:f>
      </x:c>
      <x:c r="L108" s="63" t="str">
        <x:f>IF(A108="","",IFERROR(F108-E108+1,""))</x:f>
      </x:c>
      <x:c r="M108" s="104" t="str">
        <x:f>IF(A108="","",IFERROR(MAX(0,F108-TODAY()),""))</x:f>
      </x:c>
      <x:c r="N108" s="73" t="str">
        <x:f>IF($A108="","",IF(AND($E108&lt;=$B$6+6,$F108&gt;=$B$6+0),"■",""))</x:f>
      </x:c>
      <x:c r="O108" s="73" t="str">
        <x:f>IF($A108="","",IF(AND($E108&lt;=$B$6+13,$F108&gt;=$B$6+7),"■",""))</x:f>
      </x:c>
      <x:c r="P108" s="73" t="str">
        <x:f>IF($A108="","",IF(AND($E108&lt;=$B$6+20,$F108&gt;=$B$6+14),"■",""))</x:f>
      </x:c>
      <x:c r="Q108" s="73" t="str">
        <x:f>IF($A108="","",IF(AND($E108&lt;=$B$6+27,$F108&gt;=$B$6+21),"■",""))</x:f>
      </x:c>
      <x:c r="R108" s="73" t="str">
        <x:f>IF($A108="","",IF(AND($E108&lt;=$B$6+34,$F108&gt;=$B$6+28),"■",""))</x:f>
      </x:c>
      <x:c r="S108" s="73" t="str">
        <x:f>IF($A108="","",IF(AND($E108&lt;=$B$6+41,$F108&gt;=$B$6+35),"■",""))</x:f>
      </x:c>
      <x:c r="T108" s="73" t="str">
        <x:f>IF($A108="","",IF(AND($E108&lt;=$B$6+48,$F108&gt;=$B$6+42),"■",""))</x:f>
      </x:c>
      <x:c r="U108" s="73" t="str">
        <x:f>IF($A108="","",IF(AND($E108&lt;=$B$6+55,$F108&gt;=$B$6+49),"■",""))</x:f>
      </x:c>
      <x:c r="V108" s="63"/>
    </x:row>
    <x:row r="109" ht="23" customHeight="1">
      <x:c r="A109" s="63"/>
      <x:c r="B109" s="63"/>
      <x:c r="C109" s="63"/>
      <x:c r="D109" s="63"/>
      <x:c r="E109" s="66"/>
      <x:c r="F109" s="66"/>
      <x:c r="G109" s="102"/>
      <x:c r="H109" s="102"/>
      <x:c r="I109" s="63"/>
      <x:c r="J109" s="70"/>
      <x:c r="K109" s="63" t="str">
        <x:f>IF(A109="","",IF(I109="Terminé","Clôturé",IF(F109&lt;TODAY(),"En retard",IF(E109&gt;TODAY(),"À venir","À suivre"))))</x:f>
      </x:c>
      <x:c r="L109" s="63" t="str">
        <x:f>IF(A109="","",IFERROR(F109-E109+1,""))</x:f>
      </x:c>
      <x:c r="M109" s="104" t="str">
        <x:f>IF(A109="","",IFERROR(MAX(0,F109-TODAY()),""))</x:f>
      </x:c>
      <x:c r="N109" s="73" t="str">
        <x:f>IF($A109="","",IF(AND($E109&lt;=$B$6+6,$F109&gt;=$B$6+0),"■",""))</x:f>
      </x:c>
      <x:c r="O109" s="73" t="str">
        <x:f>IF($A109="","",IF(AND($E109&lt;=$B$6+13,$F109&gt;=$B$6+7),"■",""))</x:f>
      </x:c>
      <x:c r="P109" s="73" t="str">
        <x:f>IF($A109="","",IF(AND($E109&lt;=$B$6+20,$F109&gt;=$B$6+14),"■",""))</x:f>
      </x:c>
      <x:c r="Q109" s="73" t="str">
        <x:f>IF($A109="","",IF(AND($E109&lt;=$B$6+27,$F109&gt;=$B$6+21),"■",""))</x:f>
      </x:c>
      <x:c r="R109" s="73" t="str">
        <x:f>IF($A109="","",IF(AND($E109&lt;=$B$6+34,$F109&gt;=$B$6+28),"■",""))</x:f>
      </x:c>
      <x:c r="S109" s="73" t="str">
        <x:f>IF($A109="","",IF(AND($E109&lt;=$B$6+41,$F109&gt;=$B$6+35),"■",""))</x:f>
      </x:c>
      <x:c r="T109" s="73" t="str">
        <x:f>IF($A109="","",IF(AND($E109&lt;=$B$6+48,$F109&gt;=$B$6+42),"■",""))</x:f>
      </x:c>
      <x:c r="U109" s="73" t="str">
        <x:f>IF($A109="","",IF(AND($E109&lt;=$B$6+55,$F109&gt;=$B$6+49),"■",""))</x:f>
      </x:c>
      <x:c r="V109" s="63"/>
    </x:row>
    <x:row r="110" ht="23" customHeight="1">
      <x:c r="A110" s="63"/>
      <x:c r="B110" s="63"/>
      <x:c r="C110" s="63"/>
      <x:c r="D110" s="63"/>
      <x:c r="E110" s="66"/>
      <x:c r="F110" s="66"/>
      <x:c r="G110" s="102"/>
      <x:c r="H110" s="102"/>
      <x:c r="I110" s="63"/>
      <x:c r="J110" s="70"/>
      <x:c r="K110" s="63" t="str">
        <x:f>IF(A110="","",IF(I110="Terminé","Clôturé",IF(F110&lt;TODAY(),"En retard",IF(E110&gt;TODAY(),"À venir","À suivre"))))</x:f>
      </x:c>
      <x:c r="L110" s="63" t="str">
        <x:f>IF(A110="","",IFERROR(F110-E110+1,""))</x:f>
      </x:c>
      <x:c r="M110" s="104" t="str">
        <x:f>IF(A110="","",IFERROR(MAX(0,F110-TODAY()),""))</x:f>
      </x:c>
      <x:c r="N110" s="73" t="str">
        <x:f>IF($A110="","",IF(AND($E110&lt;=$B$6+6,$F110&gt;=$B$6+0),"■",""))</x:f>
      </x:c>
      <x:c r="O110" s="73" t="str">
        <x:f>IF($A110="","",IF(AND($E110&lt;=$B$6+13,$F110&gt;=$B$6+7),"■",""))</x:f>
      </x:c>
      <x:c r="P110" s="73" t="str">
        <x:f>IF($A110="","",IF(AND($E110&lt;=$B$6+20,$F110&gt;=$B$6+14),"■",""))</x:f>
      </x:c>
      <x:c r="Q110" s="73" t="str">
        <x:f>IF($A110="","",IF(AND($E110&lt;=$B$6+27,$F110&gt;=$B$6+21),"■",""))</x:f>
      </x:c>
      <x:c r="R110" s="73" t="str">
        <x:f>IF($A110="","",IF(AND($E110&lt;=$B$6+34,$F110&gt;=$B$6+28),"■",""))</x:f>
      </x:c>
      <x:c r="S110" s="73" t="str">
        <x:f>IF($A110="","",IF(AND($E110&lt;=$B$6+41,$F110&gt;=$B$6+35),"■",""))</x:f>
      </x:c>
      <x:c r="T110" s="73" t="str">
        <x:f>IF($A110="","",IF(AND($E110&lt;=$B$6+48,$F110&gt;=$B$6+42),"■",""))</x:f>
      </x:c>
      <x:c r="U110" s="73" t="str">
        <x:f>IF($A110="","",IF(AND($E110&lt;=$B$6+55,$F110&gt;=$B$6+49),"■",""))</x:f>
      </x:c>
      <x:c r="V110" s="63"/>
    </x:row>
    <x:row r="111" ht="23" customHeight="1">
      <x:c r="A111" s="63"/>
      <x:c r="B111" s="63"/>
      <x:c r="C111" s="63"/>
      <x:c r="D111" s="63"/>
      <x:c r="E111" s="66"/>
      <x:c r="F111" s="66"/>
      <x:c r="G111" s="102"/>
      <x:c r="H111" s="102"/>
      <x:c r="I111" s="63"/>
      <x:c r="J111" s="70"/>
      <x:c r="K111" s="63" t="str">
        <x:f>IF(A111="","",IF(I111="Terminé","Clôturé",IF(F111&lt;TODAY(),"En retard",IF(E111&gt;TODAY(),"À venir","À suivre"))))</x:f>
      </x:c>
      <x:c r="L111" s="63" t="str">
        <x:f>IF(A111="","",IFERROR(F111-E111+1,""))</x:f>
      </x:c>
      <x:c r="M111" s="104" t="str">
        <x:f>IF(A111="","",IFERROR(MAX(0,F111-TODAY()),""))</x:f>
      </x:c>
      <x:c r="N111" s="73" t="str">
        <x:f>IF($A111="","",IF(AND($E111&lt;=$B$6+6,$F111&gt;=$B$6+0),"■",""))</x:f>
      </x:c>
      <x:c r="O111" s="73" t="str">
        <x:f>IF($A111="","",IF(AND($E111&lt;=$B$6+13,$F111&gt;=$B$6+7),"■",""))</x:f>
      </x:c>
      <x:c r="P111" s="73" t="str">
        <x:f>IF($A111="","",IF(AND($E111&lt;=$B$6+20,$F111&gt;=$B$6+14),"■",""))</x:f>
      </x:c>
      <x:c r="Q111" s="73" t="str">
        <x:f>IF($A111="","",IF(AND($E111&lt;=$B$6+27,$F111&gt;=$B$6+21),"■",""))</x:f>
      </x:c>
      <x:c r="R111" s="73" t="str">
        <x:f>IF($A111="","",IF(AND($E111&lt;=$B$6+34,$F111&gt;=$B$6+28),"■",""))</x:f>
      </x:c>
      <x:c r="S111" s="73" t="str">
        <x:f>IF($A111="","",IF(AND($E111&lt;=$B$6+41,$F111&gt;=$B$6+35),"■",""))</x:f>
      </x:c>
      <x:c r="T111" s="73" t="str">
        <x:f>IF($A111="","",IF(AND($E111&lt;=$B$6+48,$F111&gt;=$B$6+42),"■",""))</x:f>
      </x:c>
      <x:c r="U111" s="73" t="str">
        <x:f>IF($A111="","",IF(AND($E111&lt;=$B$6+55,$F111&gt;=$B$6+49),"■",""))</x:f>
      </x:c>
      <x:c r="V111" s="63"/>
    </x:row>
    <x:row r="114">
      <x:c r="A114" s="100" t="str">
        <x:v>Source inspiration : https://lecoursgratuit.com/tableau-planning-chantier-modele-excel/</x:v>
      </x:c>
      <x:c r="B114" s="100"/>
      <x:c r="C114" s="100"/>
      <x:c r="D114" s="100"/>
      <x:c r="E114" s="100"/>
      <x:c r="F114" s="100"/>
      <x:c r="G114" s="100"/>
      <x:c r="H114" s="100"/>
      <x:c r="I114" s="100"/>
      <x:c r="J114" s="100"/>
      <x:c r="K114" s="100"/>
      <x:c r="L114" s="100"/>
      <x:c r="M114" s="100"/>
      <x:c r="N114" s="100"/>
      <x:c r="O114" s="100"/>
      <x:c r="P114" s="100"/>
      <x:c r="Q114" s="100"/>
      <x:c r="R114" s="100"/>
      <x:c r="S114" s="100"/>
      <x:c r="T114" s="100"/>
      <x:c r="U114" s="100"/>
      <x:c r="V114" s="100"/>
    </x:row>
  </x:sheetData>
  <x:mergeCells>
    <x:mergeCell ref="A1:V1"/>
    <x:mergeCell ref="A2:V2"/>
  </x:mergeCells>
  <x:conditionalFormatting sqref="I12:I111">
    <x:cfRule type="expression" dxfId="0" priority="1">
      <x:formula>I12="Terminé"</x:formula>
    </x:cfRule>
    <x:cfRule type="expression" dxfId="1" priority="2">
      <x:formula>I12="En cours"</x:formula>
    </x:cfRule>
    <x:cfRule type="expression" dxfId="2" priority="3">
      <x:formula>I12="Bloqué"</x:formula>
    </x:cfRule>
  </x:conditionalFormatting>
  <x:conditionalFormatting sqref="K12:K111">
    <x:cfRule type="expression" dxfId="3" priority="4">
      <x:formula>K12="En retard"</x:formula>
    </x:cfRule>
  </x:conditionalFormatting>
  <x:conditionalFormatting sqref="J12:J111">
    <x:cfRule type="dataBar" priority="5">
      <x:dataBar>
        <x:cfvo type="min"/>
        <x:cfvo type="max"/>
        <x:color rgb="22C55E"/>
      </x:dataBar>
      <x:extLst>
        <x:ext xmlns:x14="http://schemas.microsoft.com/office/spreadsheetml/2009/9/main" uri="{B025F937-C7B1-47D3-B67F-A62EFF666E3E}">
          <x14:id>{968F4D8C-FBB4-524B-DAD2-3D6C7635A371}</x14:id>
        </x:ext>
      </x:extLst>
    </x:cfRule>
  </x:conditionalFormatting>
  <x:conditionalFormatting sqref="G12:H111">
    <x:cfRule type="colorScale" priority="6">
      <x:colorScale>
        <x:cfvo type="min"/>
        <x:cfvo type="percentile" val="50"/>
        <x:cfvo type="max"/>
        <x:color rgb="DBEAFE"/>
        <x:color rgb="FEF3C7"/>
        <x:color rgb="FECACA"/>
      </x:colorScale>
    </x:cfRule>
  </x:conditionalFormatting>
  <x:conditionalFormatting sqref="N12:U111">
    <x:cfRule type="expression" dxfId="4" priority="7">
      <x:formula>N12="■"</x:formula>
    </x:cfRule>
  </x:conditionalFormatting>
  <x:dataValidations count="3">
    <x:dataValidation type="list" sqref="B12:B111">
      <x:formula1>Paramètres!$C$4:$C$8</x:formula1>
    </x:dataValidation>
    <x:dataValidation type="list" sqref="D12:D111">
      <x:formula1>Paramètres!$D$4:$D$8</x:formula1>
    </x:dataValidation>
    <x:dataValidation type="list" sqref="I12:I111">
      <x:formula1>Paramètres!$A$4:$A$8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dd33e128e16449df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5" id="{968F4D8C-FBB4-524B-DAD2-3D6C7635A371}">
            <x14:dataBar gradient="1">
              <x14:cfvo type="min"/>
              <x14:cfvo type="max"/>
              <x14:fillColor rgb="22C55E"/>
            </x14:dataBar>
          </x14:cfRule>
          <xm:sqref>J12:J111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2.520000457763672" hidden="0" customWidth="1"/>
    <x:col min="2" max="2" width="6.590000152587891" hidden="0" customWidth="1"/>
    <x:col min="3" max="3" width="3.359999895095825" hidden="0" customWidth="1"/>
  </x:cols>
  <x:sheetData>
    <x:row r="1" ht="34" customHeight="1">
      <x:c r="A1" s="78" t="str">
        <x:v>DASHBOARD PLANNING CHANTIER – CONTEXTE FRANCE</x:v>
      </x:c>
    </x:row>
    <x:row r="3">
      <x:c r="A3" s="84" t="str">
        <x:v>Total tâches</x:v>
      </x:c>
      <x:c r="B3" s="84" t="str">
        <x:v>Terminées</x:v>
      </x:c>
      <x:c r="C3" s="84" t="str">
        <x:v>En cours</x:v>
      </x:c>
      <x:c r="D3" s="84" t="str">
        <x:v>En retard</x:v>
      </x:c>
      <x:c r="E3" s="84" t="str">
        <x:v>Avancement</x:v>
      </x:c>
      <x:c r="F3" s="84" t="str">
        <x:v>Budget</x:v>
      </x:c>
      <x:c r="G3" s="84" t="str">
        <x:v>Coût engagé</x:v>
      </x:c>
      <x:c r="H3" s="84" t="str">
        <x:v>Écart budget</x:v>
      </x:c>
    </x:row>
    <x:row r="4">
      <x:c r="A4" s="90" t="n">
        <x:f>'Planning Chantier'!D5</x:f>
        <x:v>10</x:v>
      </x:c>
      <x:c r="B4" s="90" t="n">
        <x:f>'Planning Chantier'!E5</x:f>
        <x:v>1</x:v>
      </x:c>
      <x:c r="C4" s="90" t="n">
        <x:f>'Planning Chantier'!F5</x:f>
        <x:v>2</x:v>
      </x:c>
      <x:c r="D4" s="90" t="n">
        <x:f>'Planning Chantier'!G5</x:f>
        <x:v>0</x:v>
      </x:c>
      <x:c r="E4" s="94" t="n">
        <x:f>'Planning Chantier'!H5</x:f>
        <x:v>0.215</x:v>
      </x:c>
      <x:c r="F4" s="96" t="n">
        <x:f>'Planning Chantier'!J5</x:f>
        <x:v>225800</x:v>
      </x:c>
      <x:c r="G4" s="96" t="n">
        <x:f>'Planning Chantier'!K5</x:f>
        <x:v>21200</x:v>
      </x:c>
      <x:c r="H4" s="96" t="n">
        <x:f>F4-G4</x:f>
        <x:v>204600</x:v>
      </x:c>
    </x:row>
    <x:row r="6">
      <x:c r="A6" s="38" t="str">
        <x:v>Statut</x:v>
      </x:c>
      <x:c r="B6" s="38" t="str">
        <x:v>Nombre</x:v>
      </x:c>
      <x:c r="C6" s="38" t="str">
        <x:v>Part</x:v>
      </x:c>
    </x:row>
    <x:row r="7">
      <x:c r="A7" t="str">
        <x:v>Terminé</x:v>
      </x:c>
      <x:c r="B7" t="n">
        <x:f>COUNTIF('Planning Chantier'!I12:I111,A7)</x:f>
        <x:v>1</x:v>
      </x:c>
      <x:c r="C7" s="98" t="n">
        <x:f>IFERROR(B7/$A$4,0)</x:f>
        <x:v>0.1</x:v>
      </x:c>
    </x:row>
    <x:row r="8">
      <x:c r="A8" t="str">
        <x:v>En cours</x:v>
      </x:c>
      <x:c r="B8" t="n">
        <x:f>COUNTIF('Planning Chantier'!I12:I111,A8)</x:f>
        <x:v>2</x:v>
      </x:c>
      <x:c r="C8" s="98" t="n">
        <x:f>IFERROR(B8/$A$4,0)</x:f>
        <x:v>0.2</x:v>
      </x:c>
    </x:row>
    <x:row r="9">
      <x:c r="A9" t="str">
        <x:v>Non commencé</x:v>
      </x:c>
      <x:c r="B9" t="n">
        <x:f>COUNTIF('Planning Chantier'!I12:I111,A9)</x:f>
        <x:v>7</x:v>
      </x:c>
      <x:c r="C9" s="98" t="n">
        <x:f>IFERROR(B9/$A$4,0)</x:f>
        <x:v>0.7</x:v>
      </x:c>
    </x:row>
    <x:row r="10">
      <x:c r="A10" t="str">
        <x:v>En attente</x:v>
      </x:c>
      <x:c r="B10" t="n">
        <x:f>COUNTIF('Planning Chantier'!I12:I111,A10)</x:f>
        <x:v>0</x:v>
      </x:c>
      <x:c r="C10" s="98" t="n">
        <x:f>IFERROR(B10/$A$4,0)</x:f>
        <x:v>0</x:v>
      </x:c>
    </x:row>
    <x:row r="11">
      <x:c r="A11" t="str">
        <x:v>Bloqué</x:v>
      </x:c>
      <x:c r="B11" t="n">
        <x:f>COUNTIF('Planning Chantier'!I12:I111,A11)</x:f>
        <x:v>0</x:v>
      </x:c>
      <x:c r="C11" s="98" t="n">
        <x:f>IFERROR(B11/$A$4,0)</x:f>
        <x:v>0</x:v>
      </x:c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9a6d7b3885ea4299"/>
</x:worksheet>
</file>

<file path=xl/worksheets/sheet3.xml><?xml version="1.0" encoding="utf-8"?>
<x:worksheet xmlns:x="http://schemas.openxmlformats.org/spreadsheetml/2006/main">
  <x:sheetFormatPr defaultRowHeight="15"/>
  <x:cols>
    <x:col min="1" max="1" width="14.670000076293945" hidden="0" customWidth="1"/>
    <x:col min="2" max="2" width="6.860000133514404" hidden="0" customWidth="1"/>
    <x:col min="3" max="3" width="11.4399995803833" hidden="0" customWidth="1"/>
    <x:col min="4" max="4" width="56.119998931884766" hidden="0" customWidth="1"/>
  </x:cols>
  <x:sheetData>
    <x:row r="1">
      <x:c r="A1" s="4" t="str">
        <x:v>Listes déroulantes</x:v>
      </x:c>
      <x:c r="B1" s="4"/>
      <x:c r="C1" s="4" t="str">
        <x:v>Source</x:v>
      </x:c>
      <x:c r="D1" s="4" t="str">
        <x:v>https://lecoursgratuit.com/tableau-planning-chantier-modele-excel/</x:v>
      </x:c>
    </x:row>
    <x:row r="3">
      <x:c r="A3" s="10" t="str">
        <x:v>Statut</x:v>
      </x:c>
      <x:c r="B3" s="10" t="str">
        <x:v>Priorité</x:v>
      </x:c>
      <x:c r="C3" s="10" t="str">
        <x:v>Lot</x:v>
      </x:c>
      <x:c r="D3" s="10" t="str">
        <x:v>Responsable</x:v>
      </x:c>
    </x:row>
    <x:row r="4">
      <x:c r="A4" t="str">
        <x:v>Non commencé</x:v>
      </x:c>
      <x:c r="B4" t="str">
        <x:v>Haute</x:v>
      </x:c>
      <x:c r="C4" t="str">
        <x:v>Préparation</x:v>
      </x:c>
      <x:c r="D4" t="str">
        <x:v>Julien Moreau</x:v>
      </x:c>
    </x:row>
    <x:row r="5">
      <x:c r="A5" t="str">
        <x:v>En cours</x:v>
      </x:c>
      <x:c r="B5" t="str">
        <x:v>Normale</x:v>
      </x:c>
      <x:c r="C5" t="str">
        <x:v>Gros œuvre</x:v>
      </x:c>
      <x:c r="D5" t="str">
        <x:v>Claire Bernard</x:v>
      </x:c>
    </x:row>
    <x:row r="6">
      <x:c r="A6" t="str">
        <x:v>En attente</x:v>
      </x:c>
      <x:c r="B6" t="str">
        <x:v>Basse</x:v>
      </x:c>
      <x:c r="C6" t="str">
        <x:v>Isolation</x:v>
      </x:c>
      <x:c r="D6" t="str">
        <x:v>Hugo Martin</x:v>
      </x:c>
    </x:row>
    <x:row r="7">
      <x:c r="A7" t="str">
        <x:v>Terminé</x:v>
      </x:c>
      <x:c r="B7" t="str">
        <x:v>Critique</x:v>
      </x:c>
      <x:c r="C7" t="str">
        <x:v>Menuiserie</x:v>
      </x:c>
      <x:c r="D7" t="str">
        <x:v>Nadia Lefèvre</x:v>
      </x:c>
    </x:row>
    <x:row r="8">
      <x:c r="A8" t="str">
        <x:v>Bloqué</x:v>
      </x:c>
      <x:c r="C8" t="str">
        <x:v>Électricité</x:v>
      </x:c>
      <x:c r="D8" t="str">
        <x:v>Thomas Dubois</x:v>
      </x:c>
    </x:row>
    <x:row r="9">
      <x:c r="D9" t="str">
        <x:v>Camille Petit</x:v>
      </x:c>
    </x:row>
    <x:row r="10">
      <x:c r="D10" t="str">
        <x:v>Élodie Garnier</x:v>
      </x:c>
    </x:row>
    <x:row r="11">
      <x:c r="D11" t="str">
        <x:v>Mathieu Leroy</x:v>
      </x:c>
    </x:row>
    <x:row r="12">
      <x:c r="D12" t="str">
        <x:v>Sarah Fontaine</x:v>
      </x:c>
    </x:row>
    <x:row r="13">
      <x:c r="D13" t="str">
        <x:v>Antoine Rousseau</x:v>
      </x:c>
    </x:row>
  </x:sheetData>
  <x:pageMargins left="0.7" right="0.7" top="0.75" bottom="0.75" header="0.3" footer="0.3"/>
</x:worksheet>
</file>