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ette heures" sheetId="1" state="visible" r:id="rId1"/>
  </sheets>
  <definedNames>
    <definedName name="_xlnm.Print_Area" localSheetId="0">'Calculette heures'!$A$1:$L$35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111827"/>
      <sz val="10"/>
    </font>
    <font>
      <b val="1"/>
      <color rgb="00FFFFFF"/>
      <sz val="12"/>
    </font>
    <font>
      <b val="1"/>
      <color rgb="00111827"/>
    </font>
    <font>
      <color rgb="00111827"/>
      <sz val="9"/>
    </font>
    <font>
      <b val="1"/>
      <color rgb="00FFFFFF"/>
    </font>
    <font>
      <color rgb="00111827"/>
      <sz val="11"/>
    </font>
    <font>
      <b val="1"/>
      <color rgb="00111827"/>
      <sz val="12"/>
    </font>
    <font>
      <b val="1"/>
      <color rgb="00111827"/>
      <sz val="14"/>
    </font>
    <font>
      <b val="1"/>
      <color rgb="00991B1B"/>
      <sz val="10"/>
    </font>
  </fonts>
  <fills count="13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DBEAFE"/>
      </patternFill>
    </fill>
    <fill>
      <patternFill patternType="solid">
        <fgColor rgb="001D4ED8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166534"/>
      </patternFill>
    </fill>
    <fill>
      <patternFill patternType="solid">
        <fgColor rgb="00DCFCE7"/>
      </patternFill>
    </fill>
    <fill>
      <patternFill patternType="solid">
        <fgColor rgb="00FEF3C7"/>
      </patternFill>
    </fill>
    <fill>
      <patternFill patternType="solid">
        <fgColor rgb="00FFEDD5"/>
      </patternFill>
    </fill>
    <fill>
      <patternFill patternType="solid">
        <fgColor rgb="00CCFBF1"/>
      </patternFill>
    </fill>
    <fill>
      <patternFill patternType="solid">
        <fgColor rgb="00FEE2E2"/>
      </patternFill>
    </fill>
  </fills>
  <borders count="3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 style="medium">
        <color rgb="0094A3B8"/>
      </left>
      <right style="medium">
        <color rgb="0094A3B8"/>
      </right>
      <top style="medium">
        <color rgb="0094A3B8"/>
      </top>
      <bottom style="medium">
        <color rgb="0094A3B8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0" fontId="0" fillId="6" borderId="2" applyAlignment="1" applyProtection="1" pivotButton="0" quotePrefix="0" xfId="0">
      <alignment horizontal="center" vertical="center" wrapText="1"/>
      <protection locked="0" hidden="0"/>
    </xf>
    <xf numFmtId="0" fontId="5" fillId="3" borderId="1" applyAlignment="1" pivotButton="0" quotePrefix="0" xfId="0">
      <alignment horizontal="left" vertical="center" wrapText="1"/>
    </xf>
    <xf numFmtId="0" fontId="6" fillId="4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left" vertical="center" wrapText="1"/>
    </xf>
    <xf numFmtId="0" fontId="0" fillId="10" borderId="1" applyAlignment="1" pivotButton="0" quotePrefix="0" xfId="0">
      <alignment horizontal="center" vertical="center" wrapText="1"/>
    </xf>
    <xf numFmtId="0" fontId="0" fillId="10" borderId="1" applyAlignment="1" pivotButton="0" quotePrefix="0" xfId="0">
      <alignment horizontal="left" vertical="center" wrapText="1"/>
    </xf>
    <xf numFmtId="0" fontId="3" fillId="7" borderId="0" applyAlignment="1" pivotButton="0" quotePrefix="0" xfId="0">
      <alignment horizontal="center" vertical="center" wrapText="1"/>
    </xf>
    <xf numFmtId="0" fontId="8" fillId="11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164" fontId="0" fillId="6" borderId="1" applyAlignment="1" applyProtection="1" pivotButton="0" quotePrefix="0" xfId="0">
      <alignment horizontal="center" vertical="center" wrapText="1"/>
      <protection locked="0" hidden="0"/>
    </xf>
    <xf numFmtId="2" fontId="0" fillId="8" borderId="1" applyAlignment="1" pivotButton="0" quotePrefix="0" xfId="0">
      <alignment horizontal="center" vertical="center" wrapText="1"/>
    </xf>
    <xf numFmtId="0" fontId="0" fillId="6" borderId="1" applyAlignment="1" applyProtection="1" pivotButton="0" quotePrefix="0" xfId="0">
      <alignment horizontal="left" vertical="center" wrapText="1"/>
      <protection locked="0" hidden="0"/>
    </xf>
    <xf numFmtId="2" fontId="9" fillId="6" borderId="2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164" fontId="0" fillId="5" borderId="1" applyAlignment="1" applyProtection="1" pivotButton="0" quotePrefix="0" xfId="0">
      <alignment horizontal="center" vertical="center" wrapText="1"/>
      <protection locked="0" hidden="0"/>
    </xf>
    <xf numFmtId="0" fontId="0" fillId="5" borderId="1" applyAlignment="1" applyProtection="1" pivotButton="0" quotePrefix="0" xfId="0">
      <alignment horizontal="left" vertical="center" wrapText="1"/>
      <protection locked="0" hidden="0"/>
    </xf>
    <xf numFmtId="0" fontId="8" fillId="9" borderId="0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left" vertical="center" wrapText="1"/>
    </xf>
    <xf numFmtId="2" fontId="7" fillId="8" borderId="2" applyAlignment="1" pivotButton="0" quotePrefix="0" xfId="0">
      <alignment horizontal="center" vertical="center" wrapText="1"/>
    </xf>
    <xf numFmtId="0" fontId="0" fillId="6" borderId="1" pivotButton="0" quotePrefix="0" xfId="0"/>
    <xf numFmtId="0" fontId="10" fillId="12" borderId="2" applyAlignment="1" pivotButton="0" quotePrefix="0" xfId="0">
      <alignment horizontal="center" vertical="center" wrapText="1"/>
    </xf>
    <xf numFmtId="2" fontId="8" fillId="9" borderId="2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FEF3C7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ChatGPT</author>
  </authors>
  <commentList>
    <comment ref="B6" authorId="0" shapeId="0">
      <text>
        <t>Choisir France ou Canada.</t>
      </text>
    </comment>
    <comment ref="B7" authorId="0" shapeId="0">
      <text>
        <t>Sélectionner la province canadienne si le pays est Canada.</t>
      </text>
    </comment>
    <comment ref="B10" authorId="0" shapeId="0">
      <text>
        <t>Modifier ici le taux horaire.</t>
      </text>
    </comment>
    <comment ref="B11" authorId="0" shapeId="0">
      <text>
        <t>Seuil automatique, modifiable si nécessaire.</t>
      </text>
    </comment>
    <comment ref="B19" authorId="0" shapeId="0">
      <text>
        <t>Saisir l’heure de début au format hh:mm.</t>
      </text>
    </comment>
    <comment ref="C19" authorId="0" shapeId="0">
      <text>
        <t>Saisir l’heure de fin au format hh:mm.</t>
      </text>
    </comment>
    <comment ref="D19" authorId="0" shapeId="0">
      <text>
        <t>Saisir la pause au format hh:mm.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8" customWidth="1" min="5" max="5"/>
    <col width="24" customWidth="1" min="6" max="6"/>
    <col width="4" customWidth="1" min="7" max="7"/>
    <col width="22" customWidth="1" min="8" max="8"/>
    <col width="18" customWidth="1" min="9" max="9"/>
    <col width="18" customWidth="1" min="10" max="10"/>
    <col width="20" customWidth="1" min="11" max="11"/>
    <col width="20" customWidth="1" min="12" max="12"/>
  </cols>
  <sheetData>
    <row r="1" ht="30" customHeight="1">
      <c r="A1" s="1" t="inlineStr">
        <is>
          <t>CALCULETTE PRÉREMPLIE DES HEURES DE TRAVAIL – FRANCE &amp; CANADA</t>
        </is>
      </c>
    </row>
    <row r="2" ht="30" customHeight="1"/>
    <row r="3" ht="32" customHeight="1">
      <c r="A3" s="2" t="inlineStr">
        <is>
          <t>Exemple déjà rempli : salarié en France, semaine avec heures supplémentaires, pauses et salaire brut estimé.</t>
        </is>
      </c>
    </row>
    <row r="4" ht="24" customHeight="1"/>
    <row r="5" ht="24" customHeight="1">
      <c r="A5" s="3" t="inlineStr">
        <is>
          <t>1. Paramètres préremplis</t>
        </is>
      </c>
      <c r="H5" s="4" t="inlineStr">
        <is>
          <t>Repères utiles France / Canada</t>
        </is>
      </c>
    </row>
    <row r="6" ht="24" customHeight="1">
      <c r="A6" s="5" t="inlineStr">
        <is>
          <t>Pays / régime</t>
        </is>
      </c>
      <c r="B6" s="6" t="inlineStr">
        <is>
          <t>France</t>
        </is>
      </c>
      <c r="C6" s="7" t="inlineStr">
        <is>
          <t>Changer en Canada avec la liste déroulante</t>
        </is>
      </c>
      <c r="H6" s="8" t="inlineStr">
        <is>
          <t>Zone</t>
        </is>
      </c>
      <c r="I6" s="8" t="inlineStr">
        <is>
          <t>Élément</t>
        </is>
      </c>
      <c r="J6" s="8" t="inlineStr">
        <is>
          <t>Valeur</t>
        </is>
      </c>
      <c r="K6" s="8" t="inlineStr">
        <is>
          <t>Note</t>
        </is>
      </c>
    </row>
    <row r="7" ht="24" customHeight="1">
      <c r="A7" s="5" t="inlineStr">
        <is>
          <t>Province Canada</t>
        </is>
      </c>
      <c r="B7" s="6" t="inlineStr">
        <is>
          <t>Québec</t>
        </is>
      </c>
      <c r="C7" s="7" t="inlineStr">
        <is>
          <t>Utilisé uniquement si Canada</t>
        </is>
      </c>
      <c r="H7" s="9" t="inlineStr">
        <is>
          <t>France</t>
        </is>
      </c>
      <c r="I7" s="9" t="inlineStr">
        <is>
          <t>Seuil</t>
        </is>
      </c>
      <c r="J7" s="9" t="inlineStr">
        <is>
          <t>35 h</t>
        </is>
      </c>
      <c r="K7" s="10" t="inlineStr">
        <is>
          <t>Base temps plein</t>
        </is>
      </c>
    </row>
    <row r="8" ht="24" customHeight="1">
      <c r="A8" s="5" t="inlineStr">
        <is>
          <t>Nom du salarié</t>
        </is>
      </c>
      <c r="B8" s="6" t="inlineStr">
        <is>
          <t>Camille Martin</t>
        </is>
      </c>
      <c r="C8" s="7" t="inlineStr">
        <is>
          <t>Exemple modifiable</t>
        </is>
      </c>
      <c r="H8" s="9" t="inlineStr">
        <is>
          <t>France</t>
        </is>
      </c>
      <c r="I8" s="9" t="inlineStr">
        <is>
          <t>Tranche 1</t>
        </is>
      </c>
      <c r="J8" s="9" t="inlineStr">
        <is>
          <t>36 h à 43 h</t>
        </is>
      </c>
      <c r="K8" s="10" t="inlineStr">
        <is>
          <t>Majoration 25 %</t>
        </is>
      </c>
    </row>
    <row r="9" ht="24" customHeight="1">
      <c r="A9" s="5" t="inlineStr">
        <is>
          <t>Période</t>
        </is>
      </c>
      <c r="B9" s="6" t="inlineStr">
        <is>
          <t>Semaine du 6 au 12 mai</t>
        </is>
      </c>
      <c r="C9" s="7" t="inlineStr">
        <is>
          <t>Exemple modifiable</t>
        </is>
      </c>
      <c r="H9" s="9" t="inlineStr">
        <is>
          <t>France</t>
        </is>
      </c>
      <c r="I9" s="9" t="inlineStr">
        <is>
          <t>Tranche 2</t>
        </is>
      </c>
      <c r="J9" s="9" t="inlineStr">
        <is>
          <t>Au-delà de 43 h</t>
        </is>
      </c>
      <c r="K9" s="10" t="inlineStr">
        <is>
          <t>Majoration 50 %</t>
        </is>
      </c>
    </row>
    <row r="10" ht="24" customHeight="1">
      <c r="A10" s="5" t="inlineStr">
        <is>
          <t>Taux horaire</t>
        </is>
      </c>
      <c r="B10" s="6" t="n">
        <v>16.5</v>
      </c>
      <c r="C10" s="7" t="inlineStr">
        <is>
          <t>Montant brut par heure</t>
        </is>
      </c>
      <c r="H10" s="11" t="inlineStr">
        <is>
          <t>Canada</t>
        </is>
      </c>
      <c r="I10" s="11" t="inlineStr">
        <is>
          <t>Principe</t>
        </is>
      </c>
      <c r="J10" s="11" t="inlineStr">
        <is>
          <t>1,5×</t>
        </is>
      </c>
      <c r="K10" s="12" t="inlineStr">
        <is>
          <t>Règle fréquente</t>
        </is>
      </c>
    </row>
    <row r="11" ht="24" customHeight="1">
      <c r="A11" s="5" t="inlineStr">
        <is>
          <t>Seuil normal hebdo</t>
        </is>
      </c>
      <c r="B11" s="6">
        <f>IF(B6="France",35,IF(B7="Ontario",44,40))</f>
        <v/>
      </c>
      <c r="C11" s="7" t="inlineStr">
        <is>
          <t>35 France, 40 Québec, 44 Ontario</t>
        </is>
      </c>
      <c r="H11" s="11" t="inlineStr">
        <is>
          <t>Québec</t>
        </is>
      </c>
      <c r="I11" s="11" t="inlineStr">
        <is>
          <t>Seuil indicatif</t>
        </is>
      </c>
      <c r="J11" s="11" t="inlineStr">
        <is>
          <t>40 h</t>
        </is>
      </c>
      <c r="K11" s="12" t="inlineStr">
        <is>
          <t>À adapter au statut</t>
        </is>
      </c>
    </row>
    <row r="12" ht="24" customHeight="1">
      <c r="A12" s="5" t="inlineStr">
        <is>
          <t>Taux majoration 1</t>
        </is>
      </c>
      <c r="B12" s="6">
        <f>IF(B6="France",1.25,1.5)</f>
        <v/>
      </c>
      <c r="C12" s="7" t="inlineStr">
        <is>
          <t>France +25%, Canada 1,5×</t>
        </is>
      </c>
      <c r="H12" s="11" t="inlineStr">
        <is>
          <t>Ontario</t>
        </is>
      </c>
      <c r="I12" s="11" t="inlineStr">
        <is>
          <t>Seuil indicatif</t>
        </is>
      </c>
      <c r="J12" s="11" t="inlineStr">
        <is>
          <t>44 h</t>
        </is>
      </c>
      <c r="K12" s="12" t="inlineStr">
        <is>
          <t>À adapter au contrat</t>
        </is>
      </c>
    </row>
    <row r="13" ht="24" customHeight="1">
      <c r="A13" s="5" t="inlineStr">
        <is>
          <t>Taux majoration 2</t>
        </is>
      </c>
      <c r="B13" s="6">
        <f>IF(B6="France",1.5,1.5)</f>
        <v/>
      </c>
      <c r="C13" s="7" t="inlineStr">
        <is>
          <t>France +50% au-delà de 43h</t>
        </is>
      </c>
    </row>
    <row r="14" ht="24" customHeight="1">
      <c r="A14" s="5" t="inlineStr">
        <is>
          <t>Seuil majoration 2</t>
        </is>
      </c>
      <c r="B14" s="6">
        <f>IF(B6="France",43,B11)</f>
        <v/>
      </c>
      <c r="C14" s="7" t="inlineStr">
        <is>
          <t>France : au-delà de 43h</t>
        </is>
      </c>
    </row>
    <row r="15" ht="24" customHeight="1">
      <c r="H15" s="13" t="inlineStr">
        <is>
          <t>Synthèse calculée</t>
        </is>
      </c>
    </row>
    <row r="16" ht="24" customHeight="1"/>
    <row r="17" ht="24" customHeight="1">
      <c r="A17" s="13" t="inlineStr">
        <is>
          <t>2. Saisie préremplie des heures</t>
        </is>
      </c>
      <c r="H17" s="14" t="inlineStr">
        <is>
          <t xml:space="preserve">Total heures
</t>
        </is>
      </c>
      <c r="J17" s="14" t="inlineStr">
        <is>
          <t xml:space="preserve">Heures sup.
</t>
        </is>
      </c>
    </row>
    <row r="18" ht="24" customHeight="1">
      <c r="A18" s="15" t="inlineStr">
        <is>
          <t>Jour</t>
        </is>
      </c>
      <c r="B18" s="15" t="inlineStr">
        <is>
          <t>Début</t>
        </is>
      </c>
      <c r="C18" s="15" t="inlineStr">
        <is>
          <t>Fin</t>
        </is>
      </c>
      <c r="D18" s="15" t="inlineStr">
        <is>
          <t>Pause</t>
        </is>
      </c>
      <c r="E18" s="15" t="inlineStr">
        <is>
          <t>Heures nettes</t>
        </is>
      </c>
      <c r="F18" s="15" t="inlineStr">
        <is>
          <t>Commentaire</t>
        </is>
      </c>
    </row>
    <row r="19" ht="24" customHeight="1">
      <c r="A19" s="16" t="inlineStr">
        <is>
          <t>Lundi</t>
        </is>
      </c>
      <c r="B19" s="17" t="inlineStr">
        <is>
          <t>08:30</t>
        </is>
      </c>
      <c r="C19" s="17" t="inlineStr">
        <is>
          <t>17:30</t>
        </is>
      </c>
      <c r="D19" s="17" t="inlineStr">
        <is>
          <t>00:45</t>
        </is>
      </c>
      <c r="E19" s="18">
        <f>IF(OR(B19="",C19=""),0,MAX((C19-B19-IF(D19="",0,D19))*24,0))</f>
        <v/>
      </c>
      <c r="F19" s="19" t="inlineStr">
        <is>
          <t>Journée standard</t>
        </is>
      </c>
      <c r="H19" s="20">
        <f>B28</f>
        <v/>
      </c>
      <c r="J19" s="20">
        <f>B30+B31</f>
        <v/>
      </c>
    </row>
    <row r="20" ht="24" customHeight="1">
      <c r="A20" s="21" t="inlineStr">
        <is>
          <t>Mardi</t>
        </is>
      </c>
      <c r="B20" s="22" t="inlineStr">
        <is>
          <t>08:30</t>
        </is>
      </c>
      <c r="C20" s="22" t="inlineStr">
        <is>
          <t>18:00</t>
        </is>
      </c>
      <c r="D20" s="22" t="inlineStr">
        <is>
          <t>00:45</t>
        </is>
      </c>
      <c r="E20" s="18">
        <f>IF(OR(B20="",C20=""),0,MAX((C20-B20-IF(D20="",0,D20))*24,0))</f>
        <v/>
      </c>
      <c r="F20" s="23" t="inlineStr">
        <is>
          <t>Pic d’activité</t>
        </is>
      </c>
    </row>
    <row r="21" ht="24" customHeight="1">
      <c r="A21" s="16" t="inlineStr">
        <is>
          <t>Mercredi</t>
        </is>
      </c>
      <c r="B21" s="17" t="inlineStr">
        <is>
          <t>09:00</t>
        </is>
      </c>
      <c r="C21" s="17" t="inlineStr">
        <is>
          <t>17:30</t>
        </is>
      </c>
      <c r="D21" s="17" t="inlineStr">
        <is>
          <t>00:45</t>
        </is>
      </c>
      <c r="E21" s="18">
        <f>IF(OR(B21="",C21=""),0,MAX((C21-B21-IF(D21="",0,D21))*24,0))</f>
        <v/>
      </c>
      <c r="F21" s="19" t="inlineStr">
        <is>
          <t>Journée standard</t>
        </is>
      </c>
      <c r="H21" s="24" t="inlineStr">
        <is>
          <t xml:space="preserve">Total brut
</t>
        </is>
      </c>
      <c r="J21" s="14" t="inlineStr">
        <is>
          <t xml:space="preserve">Taux horaire
</t>
        </is>
      </c>
    </row>
    <row r="22" ht="24" customHeight="1">
      <c r="A22" s="21" t="inlineStr">
        <is>
          <t>Jeudi</t>
        </is>
      </c>
      <c r="B22" s="22" t="inlineStr">
        <is>
          <t>08:30</t>
        </is>
      </c>
      <c r="C22" s="22" t="inlineStr">
        <is>
          <t>18:30</t>
        </is>
      </c>
      <c r="D22" s="22" t="inlineStr">
        <is>
          <t>00:45</t>
        </is>
      </c>
      <c r="E22" s="18">
        <f>IF(OR(B22="",C22=""),0,MAX((C22-B22-IF(D22="",0,D22))*24,0))</f>
        <v/>
      </c>
      <c r="F22" s="23" t="inlineStr">
        <is>
          <t>Heures sup.</t>
        </is>
      </c>
    </row>
    <row r="23" ht="24" customHeight="1">
      <c r="A23" s="16" t="inlineStr">
        <is>
          <t>Vendredi</t>
        </is>
      </c>
      <c r="B23" s="17" t="inlineStr">
        <is>
          <t>08:30</t>
        </is>
      </c>
      <c r="C23" s="17" t="inlineStr">
        <is>
          <t>17:30</t>
        </is>
      </c>
      <c r="D23" s="17" t="inlineStr">
        <is>
          <t>00:45</t>
        </is>
      </c>
      <c r="E23" s="18">
        <f>IF(OR(B23="",C23=""),0,MAX((C23-B23-IF(D23="",0,D23))*24,0))</f>
        <v/>
      </c>
      <c r="F23" s="19" t="inlineStr">
        <is>
          <t>Clôture semaine</t>
        </is>
      </c>
      <c r="H23" s="20">
        <f>B35</f>
        <v/>
      </c>
      <c r="J23" s="20">
        <f>B10</f>
        <v/>
      </c>
    </row>
    <row r="24" ht="24" customHeight="1">
      <c r="A24" s="21" t="inlineStr">
        <is>
          <t>Samedi</t>
        </is>
      </c>
      <c r="B24" s="22" t="inlineStr">
        <is>
          <t>09:00</t>
        </is>
      </c>
      <c r="C24" s="22" t="inlineStr">
        <is>
          <t>12:30</t>
        </is>
      </c>
      <c r="D24" s="22" t="inlineStr">
        <is>
          <t>00:00</t>
        </is>
      </c>
      <c r="E24" s="18">
        <f>IF(OR(B24="",C24=""),0,MAX((C24-B24-IF(D24="",0,D24))*24,0))</f>
        <v/>
      </c>
      <c r="F24" s="23" t="inlineStr">
        <is>
          <t>Renfort matin</t>
        </is>
      </c>
    </row>
    <row r="25" ht="24" customHeight="1">
      <c r="A25" s="16" t="inlineStr">
        <is>
          <t>Dimanche</t>
        </is>
      </c>
      <c r="B25" s="17" t="inlineStr"/>
      <c r="C25" s="17" t="inlineStr"/>
      <c r="D25" s="17" t="inlineStr"/>
      <c r="E25" s="18">
        <f>IF(OR(B25="",C25=""),0,MAX((C25-B25-IF(D25="",0,D25))*24,0))</f>
        <v/>
      </c>
      <c r="F25" s="19" t="inlineStr">
        <is>
          <t>Repos</t>
        </is>
      </c>
      <c r="H25" s="3" t="inlineStr">
        <is>
          <t>Formules principales</t>
        </is>
      </c>
    </row>
    <row r="26" ht="24" customHeight="1">
      <c r="H26" s="5" t="inlineStr">
        <is>
          <t>Heures nettes</t>
        </is>
      </c>
      <c r="I26" s="25">
        <f>(Fin-Début-Pause)*24</f>
        <v/>
      </c>
    </row>
    <row r="27" ht="24" customHeight="1">
      <c r="A27" s="3" t="inlineStr">
        <is>
          <t>3. Résultat automatique prérempli</t>
        </is>
      </c>
      <c r="H27" s="5" t="inlineStr">
        <is>
          <t>Heures normales</t>
        </is>
      </c>
      <c r="I27" s="25">
        <f>MIN(Total;Seuil)</f>
        <v/>
      </c>
    </row>
    <row r="28" ht="24" customHeight="1">
      <c r="A28" s="5" t="inlineStr">
        <is>
          <t>Total heures travaillées</t>
        </is>
      </c>
      <c r="B28" s="26">
        <f>SUM(E19:E25)</f>
        <v/>
      </c>
      <c r="C28" s="9" t="inlineStr">
        <is>
          <t>h</t>
        </is>
      </c>
      <c r="D28" s="27" t="inlineStr"/>
      <c r="H28" s="5" t="inlineStr">
        <is>
          <t>Heures sup.</t>
        </is>
      </c>
      <c r="I28" s="25">
        <f>MAX(Total-Seuil;0)</f>
        <v/>
      </c>
    </row>
    <row r="29" ht="24" customHeight="1">
      <c r="A29" s="5" t="inlineStr">
        <is>
          <t>Heures normales</t>
        </is>
      </c>
      <c r="B29" s="26">
        <f>MIN(B28,B11)</f>
        <v/>
      </c>
      <c r="C29" s="9" t="inlineStr">
        <is>
          <t>h</t>
        </is>
      </c>
      <c r="D29" s="27" t="inlineStr"/>
      <c r="H29" s="5" t="inlineStr">
        <is>
          <t>Paie sup.</t>
        </is>
      </c>
      <c r="I29" s="25">
        <f>Heures sup. × Taux horaire × Majoration</f>
        <v/>
      </c>
    </row>
    <row r="30" ht="24" customHeight="1">
      <c r="A30" s="5" t="inlineStr">
        <is>
          <t>Heures supp. tranche 1</t>
        </is>
      </c>
      <c r="B30" s="26">
        <f>IF(B6="France",MAX(MIN(B28,B14)-B11,0),MAX(B28-B11,0))</f>
        <v/>
      </c>
      <c r="C30" s="9" t="inlineStr">
        <is>
          <t>h</t>
        </is>
      </c>
      <c r="D30" s="27" t="inlineStr"/>
      <c r="H30" s="5" t="inlineStr">
        <is>
          <t>Total brut</t>
        </is>
      </c>
      <c r="I30" s="25">
        <f>Salaire normal + Salaire heures sup.</f>
        <v/>
      </c>
    </row>
    <row r="31" ht="24" customHeight="1">
      <c r="A31" s="5" t="inlineStr">
        <is>
          <t>Heures supp. tranche 2</t>
        </is>
      </c>
      <c r="B31" s="26">
        <f>IF(B6="France",MAX(B28-B14,0),0)</f>
        <v/>
      </c>
      <c r="C31" s="9" t="inlineStr">
        <is>
          <t>h</t>
        </is>
      </c>
      <c r="D31" s="27" t="inlineStr"/>
    </row>
    <row r="32" ht="24" customHeight="1">
      <c r="A32" s="5" t="inlineStr">
        <is>
          <t>Salaire heures normales</t>
        </is>
      </c>
      <c r="B32" s="26">
        <f>B29*B10</f>
        <v/>
      </c>
      <c r="C32" s="9" t="inlineStr">
        <is>
          <t>€ / $</t>
        </is>
      </c>
      <c r="D32" s="27" t="inlineStr"/>
    </row>
    <row r="33" ht="24" customHeight="1">
      <c r="A33" s="5" t="inlineStr">
        <is>
          <t>Salaire supp. tranche 1</t>
        </is>
      </c>
      <c r="B33" s="26">
        <f>B30*B10*B12</f>
        <v/>
      </c>
      <c r="C33" s="9" t="inlineStr">
        <is>
          <t>€ / $</t>
        </is>
      </c>
      <c r="D33" s="27" t="inlineStr"/>
      <c r="H33" s="28" t="inlineStr">
        <is>
          <t>Le modèle est prérempli à titre d’exemple. Les règles exactes peuvent dépendre du contrat, de la convention collective, du statut du salarié et de la province canadienne.</t>
        </is>
      </c>
    </row>
    <row r="34" ht="24" customHeight="1">
      <c r="A34" s="5" t="inlineStr">
        <is>
          <t>Salaire supp. tranche 2</t>
        </is>
      </c>
      <c r="B34" s="26">
        <f>B31*B10*B13</f>
        <v/>
      </c>
      <c r="C34" s="9" t="inlineStr">
        <is>
          <t>€ / $</t>
        </is>
      </c>
      <c r="D34" s="27" t="inlineStr"/>
    </row>
    <row r="35" ht="24" customHeight="1">
      <c r="A35" s="5" t="inlineStr">
        <is>
          <t>Total brut estimé</t>
        </is>
      </c>
      <c r="B35" s="29">
        <f>SUM(B32:B34)</f>
        <v/>
      </c>
      <c r="C35" s="9" t="inlineStr">
        <is>
          <t>€ / $</t>
        </is>
      </c>
      <c r="D35" s="27" t="inlineStr"/>
    </row>
    <row r="36" ht="24" customHeight="1"/>
  </sheetData>
  <mergeCells count="39">
    <mergeCell ref="H17:I18"/>
    <mergeCell ref="C8:F8"/>
    <mergeCell ref="H33:L35"/>
    <mergeCell ref="D32:F32"/>
    <mergeCell ref="A27:F27"/>
    <mergeCell ref="C7:F7"/>
    <mergeCell ref="J19:K19"/>
    <mergeCell ref="I29:L29"/>
    <mergeCell ref="A3:L3"/>
    <mergeCell ref="C13:F13"/>
    <mergeCell ref="D28:F28"/>
    <mergeCell ref="J21:K22"/>
    <mergeCell ref="J23:K23"/>
    <mergeCell ref="H25:L25"/>
    <mergeCell ref="A5:F5"/>
    <mergeCell ref="A1:L2"/>
    <mergeCell ref="C6:F6"/>
    <mergeCell ref="I30:L30"/>
    <mergeCell ref="A17:F17"/>
    <mergeCell ref="D30:F30"/>
    <mergeCell ref="D33:F33"/>
    <mergeCell ref="C14:F14"/>
    <mergeCell ref="I27:L27"/>
    <mergeCell ref="J17:K18"/>
    <mergeCell ref="D29:F29"/>
    <mergeCell ref="I26:L26"/>
    <mergeCell ref="D35:F35"/>
    <mergeCell ref="H19:I19"/>
    <mergeCell ref="C10:F10"/>
    <mergeCell ref="D34:F34"/>
    <mergeCell ref="C9:F9"/>
    <mergeCell ref="I28:L28"/>
    <mergeCell ref="H21:I22"/>
    <mergeCell ref="D31:F31"/>
    <mergeCell ref="H15:L15"/>
    <mergeCell ref="C12:F12"/>
    <mergeCell ref="H23:I23"/>
    <mergeCell ref="C11:F11"/>
    <mergeCell ref="H5:L5"/>
  </mergeCells>
  <conditionalFormatting sqref="B30:B31">
    <cfRule type="cellIs" priority="1" operator="greaterThan" dxfId="0">
      <formula>0</formula>
    </cfRule>
  </conditionalFormatting>
  <conditionalFormatting sqref="E19:E25">
    <cfRule type="cellIs" priority="2" operator="greaterThan" dxfId="1">
      <formula>9</formula>
    </cfRule>
  </conditionalFormatting>
  <conditionalFormatting sqref="B35">
    <cfRule type="cellIs" priority="3" operator="greaterThan" dxfId="2">
      <formula>0</formula>
    </cfRule>
  </conditionalFormatting>
  <dataValidations count="2">
    <dataValidation sqref="B6" showDropDown="0" showInputMessage="0" showErrorMessage="0" allowBlank="0" type="list">
      <formula1>"France,Canada"</formula1>
    </dataValidation>
    <dataValidation sqref="B7" showDropDown="0" showInputMessage="0" showErrorMessage="0" allowBlank="1" type="list">
      <formula1>"Québec,Ontario,Colombie-Britannique,Alberta,Autre province"</formula1>
    </dataValidation>
  </dataValidations>
  <pageMargins left="0.25" right="0.25" top="0.35" bottom="0.35" header="0.5" footer="0.5"/>
  <pageSetup orientation="landscape" fitToHeight="1" fitToWidth="1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2026-05-01T14:33:30Z</dcterms:created>
  <dcterms:modified xmlns:dcterms="http://purl.org/dc/terms/" xmlns:xsi="http://www.w3.org/2001/XMLSchema-instance" xsi:type="dcterms:W3CDTF">2026-05-01T14:33:30Z</dcterms:modified>
</cp:coreProperties>
</file>