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296dbecaf9460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ivi Fournisseurs" sheetId="1" r:id="R39c041ca69dc46dc"/>
    <x:sheet xmlns:r="http://schemas.openxmlformats.org/officeDocument/2006/relationships" name="Dashboard" sheetId="2" r:id="Rff0529f9707a4652"/>
    <x:sheet xmlns:r="http://schemas.openxmlformats.org/officeDocument/2006/relationships" name="Référentiels" sheetId="3" r:id="Rd412165e0ac94b7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 ##0 €"/>
    <x:numFmt numFmtId="201" formatCode="0%"/>
    <x:numFmt numFmtId="202" formatCode="dd/mm/yyyy"/>
  </x:numFmts>
  <x:fonts count="5">
    <x:font>
      <x:sz val="11"/>
      <x:name val="Carlito"/>
    </x:font>
    <x:font>
      <x:b/>
      <x:sz val="11"/>
      <x:color rgb="FFFFFF"/>
      <x:name val="Carlito"/>
    </x:font>
    <x:font>
      <x:sz val="11"/>
      <x:color rgb="111827"/>
      <x:name val="Carlito"/>
    </x:font>
    <x:font>
      <x:b/>
      <x:sz val="16"/>
      <x:color rgb="FFFFFF"/>
      <x:name val="Carlito"/>
    </x:font>
    <x:font>
      <x:b/>
      <x:sz val="11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0F4C81"/>
      </x:patternFill>
    </x:fill>
    <x:fill>
      <x:patternFill patternType="solid">
        <x:fgColor rgb="0B4A92"/>
      </x:patternFill>
    </x:fill>
    <x:fill>
      <x:patternFill patternType="solid">
        <x:fgColor rgb="EAF7FF"/>
      </x:patternFill>
    </x:fill>
    <x:fill>
      <x:patternFill patternType="solid">
        <x:fgColor rgb="FFFFFF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7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 applyAlignment="1">
      <x:alignment horizontal="center" vertical="center"/>
    </x:xf>
    <x:xf numFmtId="0" fontId="2" fillId="0" borderId="0" xfId="0" applyNumberFormat="1" applyFont="1" applyFill="1" applyBorder="1"/>
    <x:xf numFmtId="0" fontId="2" fillId="0" borderId="0" xfId="0" applyNumberFormat="1" applyFont="1" applyFill="1" applyBorder="1" applyAlignment="1">
      <x:alignment vertical="center"/>
    </x:xf>
    <x:xf numFmtId="0" fontId="2" fillId="0" borderId="1" xfId="0" applyNumberFormat="1" applyFont="1" applyFill="1" applyBorder="1"/>
    <x:xf numFmtId="0" fontId="2" fillId="0" borderId="1" xfId="0" applyNumberFormat="1" applyFont="1" applyFill="1" applyBorder="1" applyAlignment="1">
      <x:alignment vertical="center"/>
    </x:xf>
    <x:xf numFmtId="200" fontId="2" fillId="0" borderId="0" xfId="0" applyNumberFormat="1" applyFont="1" applyFill="1" applyBorder="1" applyAlignment="1">
      <x:alignment vertical="center"/>
    </x:xf>
    <x:xf numFmtId="200" fontId="2" fillId="0" borderId="1" xfId="0" applyNumberFormat="1" applyFont="1" applyFill="1" applyBorder="1" applyAlignment="1">
      <x:alignment vertical="center"/>
    </x:xf>
    <x:xf numFmtId="201" fontId="2" fillId="0" borderId="0" xfId="0" applyNumberFormat="1" applyFont="1" applyFill="1" applyBorder="1" applyAlignment="1">
      <x:alignment vertical="center"/>
    </x:xf>
    <x:xf numFmtId="201" fontId="2" fillId="0" borderId="1" xfId="0" applyNumberFormat="1" applyFont="1" applyFill="1" applyBorder="1" applyAlignment="1">
      <x:alignment vertical="center"/>
    </x:xf>
    <x:xf numFmtId="202" fontId="2" fillId="0" borderId="0" xfId="0" applyNumberFormat="1" applyFont="1" applyFill="1" applyBorder="1" applyAlignment="1">
      <x:alignment vertical="center"/>
    </x:xf>
    <x:xf numFmtId="202" fontId="2" fillId="0" borderId="1" xfId="0" applyNumberFormat="1" applyFont="1" applyFill="1" applyBorder="1" applyAlignment="1">
      <x:alignment vertical="center"/>
    </x:xf>
    <x:xf numFmtId="0" fontId="2" fillId="0" borderId="0" xfId="0" applyNumberFormat="1" applyFont="1" applyFill="1" applyBorder="1" applyAlignment="1">
      <x:alignment horizontal="center" vertical="center"/>
    </x:xf>
    <x:xf numFmtId="201" fontId="2" fillId="0" borderId="0" xfId="0" applyNumberFormat="1" applyFont="1" applyFill="1" applyBorder="1" applyAlignment="1">
      <x:alignment horizontal="center" vertical="center"/>
    </x:xf>
    <x:xf numFmtId="0" fontId="2" fillId="0" borderId="1" xfId="0" applyNumberFormat="1" applyFont="1" applyFill="1" applyBorder="1" applyAlignment="1">
      <x:alignment horizontal="center" vertical="center"/>
    </x:xf>
    <x:xf numFmtId="201" fontId="2" fillId="0" borderId="1" xfId="0" applyNumberFormat="1" applyFont="1" applyFill="1" applyBorder="1" applyAlignment="1">
      <x:alignment horizontal="center" vertical="center"/>
    </x:xf>
    <x:xf numFmtId="0" fontId="2" fillId="4" borderId="0" xfId="0" applyNumberFormat="1" applyFont="1" applyFill="1" applyBorder="1" applyAlignment="1">
      <x:alignment vertical="center"/>
    </x:xf>
    <x:xf numFmtId="200" fontId="2" fillId="4" borderId="0" xfId="0" applyNumberFormat="1" applyFont="1" applyFill="1" applyBorder="1" applyAlignment="1">
      <x:alignment vertical="center"/>
    </x:xf>
    <x:xf numFmtId="0" fontId="2" fillId="4" borderId="0" xfId="0" applyNumberFormat="1" applyFont="1" applyFill="1" applyBorder="1" applyAlignment="1">
      <x:alignment horizontal="center" vertical="center"/>
    </x:xf>
    <x:xf numFmtId="201" fontId="2" fillId="4" borderId="0" xfId="0" applyNumberFormat="1" applyFont="1" applyFill="1" applyBorder="1" applyAlignment="1">
      <x:alignment horizontal="center" vertical="center"/>
    </x:xf>
    <x:xf numFmtId="202" fontId="2" fillId="4" borderId="0" xfId="0" applyNumberFormat="1" applyFont="1" applyFill="1" applyBorder="1" applyAlignment="1">
      <x:alignment vertical="center"/>
    </x:xf>
    <x:xf numFmtId="0" fontId="2" fillId="4" borderId="1" xfId="0" applyNumberFormat="1" applyFont="1" applyFill="1" applyBorder="1" applyAlignment="1">
      <x:alignment vertical="center"/>
    </x:xf>
    <x:xf numFmtId="200" fontId="2" fillId="4" borderId="1" xfId="0" applyNumberFormat="1" applyFont="1" applyFill="1" applyBorder="1" applyAlignment="1">
      <x:alignment vertical="center"/>
    </x:xf>
    <x:xf numFmtId="0" fontId="2" fillId="4" borderId="1" xfId="0" applyNumberFormat="1" applyFont="1" applyFill="1" applyBorder="1" applyAlignment="1">
      <x:alignment horizontal="center" vertical="center"/>
    </x:xf>
    <x:xf numFmtId="201" fontId="2" fillId="4" borderId="1" xfId="0" applyNumberFormat="1" applyFont="1" applyFill="1" applyBorder="1" applyAlignment="1">
      <x:alignment horizontal="center" vertical="center"/>
    </x:xf>
    <x:xf numFmtId="202" fontId="2" fillId="4" borderId="1" xfId="0" applyNumberFormat="1" applyFont="1" applyFill="1" applyBorder="1" applyAlignment="1">
      <x:alignment vertical="center"/>
    </x:xf>
    <x:xf numFmtId="0" fontId="2" fillId="5" borderId="0" xfId="0" applyNumberFormat="1" applyFont="1" applyFill="1" applyBorder="1" applyAlignment="1">
      <x:alignment vertical="center"/>
    </x:xf>
    <x:xf numFmtId="200" fontId="2" fillId="5" borderId="0" xfId="0" applyNumberFormat="1" applyFont="1" applyFill="1" applyBorder="1" applyAlignment="1">
      <x:alignment vertical="center"/>
    </x:xf>
    <x:xf numFmtId="0" fontId="2" fillId="5" borderId="0" xfId="0" applyNumberFormat="1" applyFont="1" applyFill="1" applyBorder="1" applyAlignment="1">
      <x:alignment horizontal="center" vertical="center"/>
    </x:xf>
    <x:xf numFmtId="201" fontId="2" fillId="5" borderId="0" xfId="0" applyNumberFormat="1" applyFont="1" applyFill="1" applyBorder="1" applyAlignment="1">
      <x:alignment horizontal="center" vertical="center"/>
    </x:xf>
    <x:xf numFmtId="202" fontId="2" fillId="5" borderId="0" xfId="0" applyNumberFormat="1" applyFont="1" applyFill="1" applyBorder="1" applyAlignment="1">
      <x:alignment vertical="center"/>
    </x:xf>
    <x:xf numFmtId="0" fontId="2" fillId="5" borderId="1" xfId="0" applyNumberFormat="1" applyFont="1" applyFill="1" applyBorder="1" applyAlignment="1">
      <x:alignment vertical="center"/>
    </x:xf>
    <x:xf numFmtId="200" fontId="2" fillId="5" borderId="1" xfId="0" applyNumberFormat="1" applyFont="1" applyFill="1" applyBorder="1" applyAlignment="1">
      <x:alignment vertical="center"/>
    </x:xf>
    <x:xf numFmtId="0" fontId="2" fillId="5" borderId="1" xfId="0" applyNumberFormat="1" applyFont="1" applyFill="1" applyBorder="1" applyAlignment="1">
      <x:alignment horizontal="center" vertical="center"/>
    </x:xf>
    <x:xf numFmtId="201" fontId="2" fillId="5" borderId="1" xfId="0" applyNumberFormat="1" applyFont="1" applyFill="1" applyBorder="1" applyAlignment="1">
      <x:alignment horizontal="center" vertical="center"/>
    </x:xf>
    <x:xf numFmtId="202" fontId="2" fillId="5" borderId="1" xfId="0" applyNumberFormat="1" applyFont="1" applyFill="1" applyBorder="1" applyAlignment="1">
      <x:alignment vertical="center"/>
    </x:xf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center"/>
    </x:xf>
    <x:xf numFmtId="200" fontId="4" fillId="4" borderId="0" xfId="0" applyNumberFormat="1" applyFont="1" applyFill="1" applyBorder="1" applyAlignment="1">
      <x:alignment horizontal="center" vertical="center"/>
    </x:xf>
    <x:xf numFmtId="200" fontId="4" fillId="4" borderId="1" xfId="0" applyNumberFormat="1" applyFont="1" applyFill="1" applyBorder="1" applyAlignment="1">
      <x:alignment horizontal="center" vertical="center"/>
    </x:xf>
    <x:xf numFmtId="201" fontId="4" fillId="4" borderId="0" xfId="0" applyNumberFormat="1" applyFont="1" applyFill="1" applyBorder="1" applyAlignment="1">
      <x:alignment horizontal="center" vertical="center"/>
    </x:xf>
    <x:xf numFmtId="201" fontId="4" fillId="4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0" fillId="6" borderId="1" xfId="0" applyNumberFormat="1" applyFont="1" applyFill="1" applyBorder="1" applyAlignment="1">
      <x:alignment horizontal="center"/>
    </x:xf>
  </x:cellXfs>
  <x:cellStyles count="1">
    <x:cellStyle name="Normal" xfId="0"/>
  </x:cellStyles>
  <x:dxfs count="8">
    <x:dxf>
      <x:font>
        <x:color rgb="065F46"/>
      </x:font>
      <x:fill>
        <x:patternFill patternType="solid">
          <x:bgColor rgb="7FF1C8"/>
        </x:patternFill>
      </x:fill>
    </x:dxf>
    <x:dxf>
      <x:font>
        <x:color rgb="7C2D12"/>
      </x:font>
      <x:fill>
        <x:patternFill patternType="solid">
          <x:bgColor rgb="FFBE7D"/>
        </x:patternFill>
      </x:fill>
    </x:dxf>
    <x:dxf>
      <x:font>
        <x:color rgb="7C2D12"/>
      </x:font>
      <x:fill>
        <x:patternFill patternType="solid">
          <x:bgColor rgb="D8ECFF"/>
        </x:patternFill>
      </x:fill>
    </x:dxf>
    <x:dxf>
      <x:font>
        <x:color rgb="7C2D12"/>
      </x:font>
      <x:fill>
        <x:patternFill patternType="solid">
          <x:bgColor rgb="CFE4E2"/>
        </x:patternFill>
      </x:fill>
    </x:dxf>
    <x:dxf>
      <x:font>
        <x:b/>
        <x:color rgb="374151"/>
      </x:font>
      <x:fill>
        <x:patternFill patternType="solid">
          <x:bgColor rgb="D9F99D"/>
        </x:patternFill>
      </x:fill>
    </x:dxf>
    <x:dxf>
      <x:font>
        <x:b/>
        <x:color rgb="374151"/>
      </x:font>
      <x:fill>
        <x:patternFill patternType="solid">
          <x:bgColor rgb="FEF3C7"/>
        </x:patternFill>
      </x:fill>
    </x:dxf>
    <x:dxf>
      <x:font>
        <x:b/>
        <x:color rgb="FFFFFF"/>
      </x:font>
      <x:fill>
        <x:patternFill patternType="solid">
          <x:bgColor rgb="FF6B6B"/>
        </x:patternFill>
      </x:fill>
    </x:dxf>
    <x:dxf>
      <x:font>
        <x:b/>
        <x:color rgb="FFFFFF"/>
      </x:font>
      <x:fill>
        <x:patternFill patternType="solid">
          <x:bgColor rgb="C084F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e21c9b62f0d4887" /><Relationship Type="http://schemas.openxmlformats.org/officeDocument/2006/relationships/theme" Target="/xl/theme/theme1.xml" Id="Rccbf4c510ff949a7" /><Relationship Type="http://schemas.openxmlformats.org/officeDocument/2006/relationships/sharedStrings" Target="/xl/sharedStrings.xml" Id="R3ade8f050a41442c" /><Relationship Type="http://schemas.openxmlformats.org/officeDocument/2006/relationships/worksheet" Target="/xl/worksheets/sheet1.xml" Id="R39c041ca69dc46dc" /><Relationship Type="http://schemas.openxmlformats.org/officeDocument/2006/relationships/worksheet" Target="/xl/worksheets/sheet2.xml" Id="Rff0529f9707a4652" /><Relationship Type="http://schemas.openxmlformats.org/officeDocument/2006/relationships/worksheet" Target="/xl/worksheets/sheet3.xml" Id="Rd412165e0ac94b7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92eeb0b1eb1419e" /><Relationship Type="http://schemas.openxmlformats.org/officeDocument/2006/relationships/chart" Target="/xl/drawings/charts/chart2.xml" Id="Re1217ae940f04d7b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statut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'Dashboard'!$A$6:$A$9</c:f>
              <c:strCache>
                <c:ptCount val="0"/>
              </c:strCache>
            </c:strRef>
          </c:cat>
          <c:val>
            <c:numRef>
              <c:f>'Dashboard'!$B$6:$B$9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criticité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'Dashboard'!$D$6:$D$9</c:f>
              <c:strCache>
                <c:ptCount val="0"/>
              </c:strCache>
            </c:strRef>
          </c:cat>
          <c:val>
            <c:numRef>
              <c:f>'Dashboard'!$E$6:$E$9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10</xdr:row>
      <xdr:rowOff>0</xdr:rowOff>
    </xdr:from>
    <xdr:to>
      <xdr:col>5</xdr:col>
      <xdr:colOff>0</xdr:colOff>
      <xdr:row>26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92eeb0b1eb1419e"/>
        </a:graphicData>
      </a:graphic>
    </xdr:graphicFrame>
    <xdr:clientData/>
  </xdr:twoCellAnchor>
  <xdr:twoCellAnchor>
    <xdr:from>
      <xdr:col>5</xdr:col>
      <xdr:colOff>0</xdr:colOff>
      <xdr:row>10</xdr:row>
      <xdr:rowOff>0</xdr:rowOff>
    </xdr:from>
    <xdr:to>
      <xdr:col>10</xdr:col>
      <xdr:colOff>0</xdr:colOff>
      <xdr:row>26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1217ae940f04d7b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SuiviFournisseurs" displayName="TableSuiviFournisseurs" ref="A1:U41" headerRowCount="1">
  <x:tableColumns count="21">
    <x:tableColumn id="1" name="ID"/>
    <x:tableColumn id="2" name="Fournisseur"/>
    <x:tableColumn id="3" name="Catégorie"/>
    <x:tableColumn id="4" name="Ville"/>
    <x:tableColumn id="5" name="Région"/>
    <x:tableColumn id="6" name="Pays"/>
    <x:tableColumn id="7" name="Contact"/>
    <x:tableColumn id="8" name="Téléphone"/>
    <x:tableColumn id="9" name="Email"/>
    <x:tableColumn id="10" name="Statut"/>
    <x:tableColumn id="11" name="Criticité"/>
    <x:tableColumn id="12" name="CA annuel (€)"/>
    <x:tableColumn id="13" name="Délai moyen (j)"/>
    <x:tableColumn id="14" name="Taux conformité"/>
    <x:tableColumn id="15" name="Note qualité"/>
    <x:tableColumn id="16" name="Note délai"/>
    <x:tableColumn id="17" name="Note prix"/>
    <x:tableColumn id="18" name="Score global"/>
    <x:tableColumn id="19" name="Dernière commande"/>
    <x:tableColumn id="20" name="Prochaine revue"/>
    <x:tableColumn id="21" name="Action / 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052103d23d814953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707fa66d1dae4b6b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6" hidden="0" customWidth="1"/>
    <x:col min="3" max="3" width="19" hidden="0" customWidth="1"/>
    <x:col min="4" max="4" width="18" hidden="0" customWidth="1"/>
    <x:col min="5" max="5" width="25" hidden="0" customWidth="1"/>
    <x:col min="6" max="6" width="12" hidden="0" customWidth="1"/>
    <x:col min="7" max="7" width="22" hidden="0" customWidth="1"/>
    <x:col min="8" max="8" width="17" hidden="0" customWidth="1"/>
    <x:col min="9" max="9" width="34" hidden="0" customWidth="1"/>
    <x:col min="10" max="10" width="16" hidden="0" customWidth="1"/>
    <x:col min="11" max="11" width="17" hidden="0" customWidth="1"/>
    <x:col min="12" max="12" width="16" hidden="0" customWidth="1"/>
    <x:col min="13" max="13" width="16" hidden="0" customWidth="1"/>
    <x:col min="14" max="14" width="17" hidden="0" customWidth="1"/>
    <x:col min="15" max="15" width="14" hidden="0" customWidth="1"/>
    <x:col min="16" max="16" width="12" hidden="0" customWidth="1"/>
    <x:col min="17" max="17" width="12" hidden="0" customWidth="1"/>
    <x:col min="18" max="18" width="13" hidden="0" customWidth="1"/>
    <x:col min="19" max="19" width="18" hidden="0" customWidth="1"/>
    <x:col min="20" max="20" width="18" hidden="0" customWidth="1"/>
    <x:col min="21" max="21" width="38" hidden="0" customWidth="1"/>
  </x:cols>
  <x:sheetData>
    <x:row r="1" ht="26" customHeight="1">
      <x:c r="A1" s="11" t="str">
        <x:v>ID</x:v>
      </x:c>
      <x:c r="B1" s="11" t="str">
        <x:v>Fournisseur</x:v>
      </x:c>
      <x:c r="C1" s="11" t="str">
        <x:v>Catégorie</x:v>
      </x:c>
      <x:c r="D1" s="11" t="str">
        <x:v>Ville</x:v>
      </x:c>
      <x:c r="E1" s="11" t="str">
        <x:v>Région</x:v>
      </x:c>
      <x:c r="F1" s="11" t="str">
        <x:v>Pays</x:v>
      </x:c>
      <x:c r="G1" s="11" t="str">
        <x:v>Contact</x:v>
      </x:c>
      <x:c r="H1" s="11" t="str">
        <x:v>Téléphone</x:v>
      </x:c>
      <x:c r="I1" s="11" t="str">
        <x:v>Email</x:v>
      </x:c>
      <x:c r="J1" s="11" t="str">
        <x:v>Statut</x:v>
      </x:c>
      <x:c r="K1" s="11" t="str">
        <x:v>Criticité</x:v>
      </x:c>
      <x:c r="L1" s="11" t="str">
        <x:v>CA annuel (€)</x:v>
      </x:c>
      <x:c r="M1" s="11" t="str">
        <x:v>Délai moyen (j)</x:v>
      </x:c>
      <x:c r="N1" s="11" t="str">
        <x:v>Taux conformité</x:v>
      </x:c>
      <x:c r="O1" s="11" t="str">
        <x:v>Note qualité</x:v>
      </x:c>
      <x:c r="P1" s="11" t="str">
        <x:v>Note délai</x:v>
      </x:c>
      <x:c r="Q1" s="11" t="str">
        <x:v>Note prix</x:v>
      </x:c>
      <x:c r="R1" s="11" t="str">
        <x:v>Score global</x:v>
      </x:c>
      <x:c r="S1" s="11" t="str">
        <x:v>Dernière commande</x:v>
      </x:c>
      <x:c r="T1" s="11" t="str">
        <x:v>Prochaine revue</x:v>
      </x:c>
      <x:c r="U1" s="11" t="str">
        <x:v>Action / Commentaire</x:v>
      </x:c>
    </x:row>
    <x:row r="2" ht="20" customHeight="1">
      <x:c r="A2" s="30" t="str">
        <x:v>FR-001</x:v>
      </x:c>
      <x:c r="B2" s="30" t="str">
        <x:v>Hexa Emballages</x:v>
      </x:c>
      <x:c r="C2" s="30" t="str">
        <x:v>Informatique</x:v>
      </x:c>
      <x:c r="D2" s="30" t="str">
        <x:v>Toulouse</x:v>
      </x:c>
      <x:c r="E2" s="30" t="str">
        <x:v>Hauts-de-France</x:v>
      </x:c>
      <x:c r="F2" s="30" t="str">
        <x:v>France</x:v>
      </x:c>
      <x:c r="G2" s="30" t="str">
        <x:v>M. Jean Dubois</x:v>
      </x:c>
      <x:c r="H2" s="30" t="str">
        <x:v>05 20 52 80 88</x:v>
      </x:c>
      <x:c r="I2" s="30" t="str">
        <x:v>j.dubois@hexa-emballages.fr</x:v>
      </x:c>
      <x:c r="J2" s="30" t="str">
        <x:v>À qualifier</x:v>
      </x:c>
      <x:c r="K2" s="30" t="str">
        <x:v>Stratégique</x:v>
      </x:c>
      <x:c r="L2" s="31" t="n">
        <x:v>301000</x:v>
      </x:c>
      <x:c r="M2" s="32" t="n">
        <x:v>6</x:v>
      </x:c>
      <x:c r="N2" s="33" t="n">
        <x:v>0.86</x:v>
      </x:c>
      <x:c r="O2" s="32" t="n">
        <x:v>98</x:v>
      </x:c>
      <x:c r="P2" s="32" t="n">
        <x:v>50</x:v>
      </x:c>
      <x:c r="Q2" s="32" t="n">
        <x:v>73</x:v>
      </x:c>
      <x:c r="R2" s="32" t="n">
        <x:f>ROUND((O2*0.4)+(P2*0.25)+(Q2*0.2)+(N2*100*0.15),0)</x:f>
        <x:v>79</x:v>
      </x:c>
      <x:c r="S2" s="34" t="n">
        <x:v>46151</x:v>
      </x:c>
      <x:c r="T2" s="34" t="n">
        <x:v>46240</x:v>
      </x:c>
      <x:c r="U2" s="30" t="str">
        <x:v>Relance / suivi trimestriel à planifier</x:v>
      </x:c>
    </x:row>
    <x:row r="3" ht="20" customHeight="1">
      <x:c r="A3" s="40" t="str">
        <x:v>FR-002</x:v>
      </x:c>
      <x:c r="B3" s="40" t="str">
        <x:v>Nord Transport Express</x:v>
      </x:c>
      <x:c r="C3" s="40" t="str">
        <x:v>Conseil</x:v>
      </x:c>
      <x:c r="D3" s="40" t="str">
        <x:v>Nantes</x:v>
      </x:c>
      <x:c r="E3" s="40" t="str">
        <x:v>Centre-Val de Loire</x:v>
      </x:c>
      <x:c r="F3" s="40" t="str">
        <x:v>France</x:v>
      </x:c>
      <x:c r="G3" s="40" t="str">
        <x:v>Mme Marie Petit</x:v>
      </x:c>
      <x:c r="H3" s="40" t="str">
        <x:v>02 16 24 26 74</x:v>
      </x:c>
      <x:c r="I3" s="40" t="str">
        <x:v>m.petit@nord-transport-express.fr</x:v>
      </x:c>
      <x:c r="J3" s="40" t="str">
        <x:v>Actif</x:v>
      </x:c>
      <x:c r="K3" s="40" t="str">
        <x:v>Élevée</x:v>
      </x:c>
      <x:c r="L3" s="41" t="n">
        <x:v>773000</x:v>
      </x:c>
      <x:c r="M3" s="42" t="n">
        <x:v>14</x:v>
      </x:c>
      <x:c r="N3" s="43" t="n">
        <x:v>0.86</x:v>
      </x:c>
      <x:c r="O3" s="42" t="n">
        <x:v>83</x:v>
      </x:c>
      <x:c r="P3" s="42" t="n">
        <x:v>96</x:v>
      </x:c>
      <x:c r="Q3" s="42" t="n">
        <x:v>79</x:v>
      </x:c>
      <x:c r="R3" s="42" t="n">
        <x:f>ROUND((O3*0.4)+(P3*0.25)+(Q3*0.2)+(N3*100*0.15),0)</x:f>
        <x:v>86</x:v>
      </x:c>
      <x:c r="S3" s="44" t="n">
        <x:v>46063</x:v>
      </x:c>
      <x:c r="T3" s="44" t="n">
        <x:v>46114</x:v>
      </x:c>
      <x:c r="U3" s="40" t="str">
        <x:v>Relance / suivi trimestriel à planifier</x:v>
      </x:c>
    </x:row>
    <x:row r="4" ht="20" customHeight="1">
      <x:c r="A4" s="30" t="str">
        <x:v>FR-003</x:v>
      </x:c>
      <x:c r="B4" s="30" t="str">
        <x:v>Techno Bureau Pro</x:v>
      </x:c>
      <x:c r="C4" s="30" t="str">
        <x:v>Matières premières</x:v>
      </x:c>
      <x:c r="D4" s="30" t="str">
        <x:v>Strasbourg</x:v>
      </x:c>
      <x:c r="E4" s="30" t="str">
        <x:v>Occitanie</x:v>
      </x:c>
      <x:c r="F4" s="30" t="str">
        <x:v>France</x:v>
      </x:c>
      <x:c r="G4" s="30" t="str">
        <x:v>M. Pierre Leroy</x:v>
      </x:c>
      <x:c r="H4" s="30" t="str">
        <x:v>01 44 36 60 45</x:v>
      </x:c>
      <x:c r="I4" s="30" t="str">
        <x:v>p.leroy@techno-bureau-pro.fr</x:v>
      </x:c>
      <x:c r="J4" s="30" t="str">
        <x:v>À surveiller</x:v>
      </x:c>
      <x:c r="K4" s="30" t="str">
        <x:v>Stratégique</x:v>
      </x:c>
      <x:c r="L4" s="31" t="n">
        <x:v>732000</x:v>
      </x:c>
      <x:c r="M4" s="32" t="n">
        <x:v>14</x:v>
      </x:c>
      <x:c r="N4" s="33" t="n">
        <x:v>0.99</x:v>
      </x:c>
      <x:c r="O4" s="32" t="n">
        <x:v>61</x:v>
      </x:c>
      <x:c r="P4" s="32" t="n">
        <x:v>68</x:v>
      </x:c>
      <x:c r="Q4" s="32" t="n">
        <x:v>65</x:v>
      </x:c>
      <x:c r="R4" s="32" t="n">
        <x:f>ROUND((O4*0.4)+(P4*0.25)+(Q4*0.2)+(N4*100*0.15),0)</x:f>
        <x:v>69</x:v>
      </x:c>
      <x:c r="S4" s="34" t="n">
        <x:v>46080</x:v>
      </x:c>
      <x:c r="T4" s="34" t="n">
        <x:v>46163</x:v>
      </x:c>
      <x:c r="U4" s="30" t="str">
        <x:v>Relance / suivi trimestriel à planifier</x:v>
      </x:c>
    </x:row>
    <x:row r="5" ht="20" customHeight="1">
      <x:c r="A5" s="40" t="str">
        <x:v>FR-004</x:v>
      </x:c>
      <x:c r="B5" s="40" t="str">
        <x:v>Maintenance Sud</x:v>
      </x:c>
      <x:c r="C5" s="40" t="str">
        <x:v>Sécurité</x:v>
      </x:c>
      <x:c r="D5" s="40" t="str">
        <x:v>Rouen</x:v>
      </x:c>
      <x:c r="E5" s="40" t="str">
        <x:v>Bretagne</x:v>
      </x:c>
      <x:c r="F5" s="40" t="str">
        <x:v>France</x:v>
      </x:c>
      <x:c r="G5" s="40" t="str">
        <x:v>Mme Sophie Simon</x:v>
      </x:c>
      <x:c r="H5" s="40" t="str">
        <x:v>02 64 24 86 10</x:v>
      </x:c>
      <x:c r="I5" s="40" t="str">
        <x:v>s.simon@maintenance-sud.fr</x:v>
      </x:c>
      <x:c r="J5" s="40" t="str">
        <x:v>À surveiller</x:v>
      </x:c>
      <x:c r="K5" s="40" t="str">
        <x:v>Faible</x:v>
      </x:c>
      <x:c r="L5" s="41" t="n">
        <x:v>232000</x:v>
      </x:c>
      <x:c r="M5" s="42" t="n">
        <x:v>2</x:v>
      </x:c>
      <x:c r="N5" s="43" t="n">
        <x:v>0.91</x:v>
      </x:c>
      <x:c r="O5" s="42" t="n">
        <x:v>58</x:v>
      </x:c>
      <x:c r="P5" s="42" t="n">
        <x:v>74</x:v>
      </x:c>
      <x:c r="Q5" s="42" t="n">
        <x:v>83</x:v>
      </x:c>
      <x:c r="R5" s="42" t="n">
        <x:f>ROUND((O5*0.4)+(P5*0.25)+(Q5*0.2)+(N5*100*0.15),0)</x:f>
        <x:v>72</x:v>
      </x:c>
      <x:c r="S5" s="44" t="n">
        <x:v>46058</x:v>
      </x:c>
      <x:c r="T5" s="44" t="n">
        <x:v>46091</x:v>
      </x:c>
      <x:c r="U5" s="40" t="str">
        <x:v>Relance / suivi trimestriel à planifier</x:v>
      </x:c>
    </x:row>
    <x:row r="6" ht="20" customHeight="1">
      <x:c r="A6" s="30" t="str">
        <x:v>FR-005</x:v>
      </x:c>
      <x:c r="B6" s="30" t="str">
        <x:v>Papeterie Centrale</x:v>
      </x:c>
      <x:c r="C6" s="30" t="str">
        <x:v>Fournitures</x:v>
      </x:c>
      <x:c r="D6" s="30" t="str">
        <x:v>Tours</x:v>
      </x:c>
      <x:c r="E6" s="30" t="str">
        <x:v>Auvergne-Rhône-Alpes</x:v>
      </x:c>
      <x:c r="F6" s="30" t="str">
        <x:v>France</x:v>
      </x:c>
      <x:c r="G6" s="30" t="str">
        <x:v>M. Lucas Lefebvre</x:v>
      </x:c>
      <x:c r="H6" s="30" t="str">
        <x:v>01 83 73 78 35</x:v>
      </x:c>
      <x:c r="I6" s="30" t="str">
        <x:v>l.lefebvre@papeterie-centrale.fr</x:v>
      </x:c>
      <x:c r="J6" s="30" t="str">
        <x:v>À surveiller</x:v>
      </x:c>
      <x:c r="K6" s="30" t="str">
        <x:v>Élevée</x:v>
      </x:c>
      <x:c r="L6" s="31" t="n">
        <x:v>235000</x:v>
      </x:c>
      <x:c r="M6" s="32" t="n">
        <x:v>12</x:v>
      </x:c>
      <x:c r="N6" s="33" t="n">
        <x:v>0.82</x:v>
      </x:c>
      <x:c r="O6" s="32" t="n">
        <x:v>60</x:v>
      </x:c>
      <x:c r="P6" s="32" t="n">
        <x:v>58</x:v>
      </x:c>
      <x:c r="Q6" s="32" t="n">
        <x:v>86</x:v>
      </x:c>
      <x:c r="R6" s="32" t="n">
        <x:f>ROUND((O6*0.4)+(P6*0.25)+(Q6*0.2)+(N6*100*0.15),0)</x:f>
        <x:v>68</x:v>
      </x:c>
      <x:c r="S6" s="34" t="n">
        <x:v>46027</x:v>
      </x:c>
      <x:c r="T6" s="34" t="n">
        <x:v>46121</x:v>
      </x:c>
      <x:c r="U6" s="30" t="str">
        <x:v>Relance / suivi trimestriel à planifier</x:v>
      </x:c>
    </x:row>
    <x:row r="7" ht="20" customHeight="1">
      <x:c r="A7" s="40" t="str">
        <x:v>FR-006</x:v>
      </x:c>
      <x:c r="B7" s="40" t="str">
        <x:v>Conseil Finance Plus</x:v>
      </x:c>
      <x:c r="C7" s="40" t="str">
        <x:v>Informatique</x:v>
      </x:c>
      <x:c r="D7" s="40" t="str">
        <x:v>Metz</x:v>
      </x:c>
      <x:c r="E7" s="40" t="str">
        <x:v>Pays de la Loire</x:v>
      </x:c>
      <x:c r="F7" s="40" t="str">
        <x:v>France</x:v>
      </x:c>
      <x:c r="G7" s="40" t="str">
        <x:v>Mme Camille Garcia</x:v>
      </x:c>
      <x:c r="H7" s="40" t="str">
        <x:v>05 15 16 44 81</x:v>
      </x:c>
      <x:c r="I7" s="40" t="str">
        <x:v>c.garcia@conseil-finance-plus.fr</x:v>
      </x:c>
      <x:c r="J7" s="40" t="str">
        <x:v>Suspendu</x:v>
      </x:c>
      <x:c r="K7" s="40" t="str">
        <x:v>Élevée</x:v>
      </x:c>
      <x:c r="L7" s="41" t="n">
        <x:v>435000</x:v>
      </x:c>
      <x:c r="M7" s="42" t="n">
        <x:v>8</x:v>
      </x:c>
      <x:c r="N7" s="43" t="n">
        <x:v>0.97</x:v>
      </x:c>
      <x:c r="O7" s="42" t="n">
        <x:v>60</x:v>
      </x:c>
      <x:c r="P7" s="42" t="n">
        <x:v>94</x:v>
      </x:c>
      <x:c r="Q7" s="42" t="n">
        <x:v>89</x:v>
      </x:c>
      <x:c r="R7" s="42" t="n">
        <x:f>ROUND((O7*0.4)+(P7*0.25)+(Q7*0.2)+(N7*100*0.15),0)</x:f>
        <x:v>80</x:v>
      </x:c>
      <x:c r="S7" s="44" t="n">
        <x:v>46060</x:v>
      </x:c>
      <x:c r="T7" s="44" t="n">
        <x:v>46112</x:v>
      </x:c>
      <x:c r="U7" s="40" t="str">
        <x:v>Relance / suivi trimestriel à planifier</x:v>
      </x:c>
    </x:row>
    <x:row r="8" ht="20" customHeight="1">
      <x:c r="A8" s="30" t="str">
        <x:v>FR-007</x:v>
      </x:c>
      <x:c r="B8" s="30" t="str">
        <x:v>Green Clean Services</x:v>
      </x:c>
      <x:c r="C8" s="30" t="str">
        <x:v>Conseil</x:v>
      </x:c>
      <x:c r="D8" s="30" t="str">
        <x:v>Orléans</x:v>
      </x:c>
      <x:c r="E8" s="30" t="str">
        <x:v>Bourgogne-Franche-Comté</x:v>
      </x:c>
      <x:c r="F8" s="30" t="str">
        <x:v>France</x:v>
      </x:c>
      <x:c r="G8" s="30" t="str">
        <x:v>M. Nicolas Bertrand</x:v>
      </x:c>
      <x:c r="H8" s="30" t="str">
        <x:v>05 74 15 56 96</x:v>
      </x:c>
      <x:c r="I8" s="30" t="str">
        <x:v>n.bertrand@green-clean-services.fr</x:v>
      </x:c>
      <x:c r="J8" s="30" t="str">
        <x:v>À surveiller</x:v>
      </x:c>
      <x:c r="K8" s="30" t="str">
        <x:v>Faible</x:v>
      </x:c>
      <x:c r="L8" s="31" t="n">
        <x:v>302000</x:v>
      </x:c>
      <x:c r="M8" s="32" t="n">
        <x:v>20</x:v>
      </x:c>
      <x:c r="N8" s="33" t="n">
        <x:v>0.82</x:v>
      </x:c>
      <x:c r="O8" s="32" t="n">
        <x:v>62</x:v>
      </x:c>
      <x:c r="P8" s="32" t="n">
        <x:v>95</x:v>
      </x:c>
      <x:c r="Q8" s="32" t="n">
        <x:v>77</x:v>
      </x:c>
      <x:c r="R8" s="32" t="n">
        <x:f>ROUND((O8*0.4)+(P8*0.25)+(Q8*0.2)+(N8*100*0.15),0)</x:f>
        <x:v>76</x:v>
      </x:c>
      <x:c r="S8" s="34" t="n">
        <x:v>46083</x:v>
      </x:c>
      <x:c r="T8" s="34" t="n">
        <x:v>46133</x:v>
      </x:c>
      <x:c r="U8" s="30" t="str">
        <x:v>Relance / suivi trimestriel à planifier</x:v>
      </x:c>
    </x:row>
    <x:row r="9" ht="20" customHeight="1">
      <x:c r="A9" s="40" t="str">
        <x:v>FR-008</x:v>
      </x:c>
      <x:c r="B9" s="40" t="str">
        <x:v>Maghreb Matériaux France</x:v>
      </x:c>
      <x:c r="C9" s="40" t="str">
        <x:v>Matières premières</x:v>
      </x:c>
      <x:c r="D9" s="40" t="str">
        <x:v>Brest</x:v>
      </x:c>
      <x:c r="E9" s="40" t="str">
        <x:v>Nouvelle-Aquitaine</x:v>
      </x:c>
      <x:c r="F9" s="40" t="str">
        <x:v>France</x:v>
      </x:c>
      <x:c r="G9" s="40" t="str">
        <x:v>Mme Élodie Vincent</x:v>
      </x:c>
      <x:c r="H9" s="40" t="str">
        <x:v>02 83 12 58 87</x:v>
      </x:c>
      <x:c r="I9" s="40" t="str">
        <x:v>é.vincent@maghreb-materiaux-france.fr</x:v>
      </x:c>
      <x:c r="J9" s="40" t="str">
        <x:v>À qualifier</x:v>
      </x:c>
      <x:c r="K9" s="40" t="str">
        <x:v>Faible</x:v>
      </x:c>
      <x:c r="L9" s="41" t="n">
        <x:v>383000</x:v>
      </x:c>
      <x:c r="M9" s="42" t="n">
        <x:v>5</x:v>
      </x:c>
      <x:c r="N9" s="43" t="n">
        <x:v>0.99</x:v>
      </x:c>
      <x:c r="O9" s="42" t="n">
        <x:v>92</x:v>
      </x:c>
      <x:c r="P9" s="42" t="n">
        <x:v>73</x:v>
      </x:c>
      <x:c r="Q9" s="42" t="n">
        <x:v>80</x:v>
      </x:c>
      <x:c r="R9" s="42" t="n">
        <x:f>ROUND((O9*0.4)+(P9*0.25)+(Q9*0.2)+(N9*100*0.15),0)</x:f>
        <x:v>86</x:v>
      </x:c>
      <x:c r="S9" s="44" t="n">
        <x:v>46076</x:v>
      </x:c>
      <x:c r="T9" s="44" t="n">
        <x:v>46157</x:v>
      </x:c>
      <x:c r="U9" s="40" t="str">
        <x:v>Relance / suivi trimestriel à planifier</x:v>
      </x:c>
    </x:row>
    <x:row r="10" ht="20" customHeight="1">
      <x:c r="A10" s="30" t="str">
        <x:v>FR-009</x:v>
      </x:c>
      <x:c r="B10" s="30" t="str">
        <x:v>Océan Sécurité</x:v>
      </x:c>
      <x:c r="C10" s="30" t="str">
        <x:v>Sécurité</x:v>
      </x:c>
      <x:c r="D10" s="30" t="str">
        <x:v>Nîmes</x:v>
      </x:c>
      <x:c r="E10" s="30" t="str">
        <x:v>Normandie</x:v>
      </x:c>
      <x:c r="F10" s="30" t="str">
        <x:v>France</x:v>
      </x:c>
      <x:c r="G10" s="30" t="str">
        <x:v>M. Thomas Morel</x:v>
      </x:c>
      <x:c r="H10" s="30" t="str">
        <x:v>03 90 46 23 76</x:v>
      </x:c>
      <x:c r="I10" s="30" t="str">
        <x:v>t.morel@ocean-securite.fr</x:v>
      </x:c>
      <x:c r="J10" s="30" t="str">
        <x:v>À qualifier</x:v>
      </x:c>
      <x:c r="K10" s="30" t="str">
        <x:v>Moyenne</x:v>
      </x:c>
      <x:c r="L10" s="31" t="n">
        <x:v>471000</x:v>
      </x:c>
      <x:c r="M10" s="32" t="n">
        <x:v>5</x:v>
      </x:c>
      <x:c r="N10" s="33" t="n">
        <x:v>0.86</x:v>
      </x:c>
      <x:c r="O10" s="32" t="n">
        <x:v>69</x:v>
      </x:c>
      <x:c r="P10" s="32" t="n">
        <x:v>78</x:v>
      </x:c>
      <x:c r="Q10" s="32" t="n">
        <x:v>69</x:v>
      </x:c>
      <x:c r="R10" s="32" t="n">
        <x:f>ROUND((O10*0.4)+(P10*0.25)+(Q10*0.2)+(N10*100*0.15),0)</x:f>
        <x:v>74</x:v>
      </x:c>
      <x:c r="S10" s="34" t="n">
        <x:v>46106</x:v>
      </x:c>
      <x:c r="T10" s="34" t="n">
        <x:v>46147</x:v>
      </x:c>
      <x:c r="U10" s="30" t="str">
        <x:v>Relance / suivi trimestriel à planifier</x:v>
      </x:c>
    </x:row>
    <x:row r="11" ht="20" customHeight="1">
      <x:c r="A11" s="40" t="str">
        <x:v>FR-010</x:v>
      </x:c>
      <x:c r="B11" s="40" t="str">
        <x:v>Delta Énergie</x:v>
      </x:c>
      <x:c r="C11" s="40" t="str">
        <x:v>Fournitures</x:v>
      </x:c>
      <x:c r="D11" s="40" t="str">
        <x:v>Paris</x:v>
      </x:c>
      <x:c r="E11" s="40" t="str">
        <x:v>Provence-Alpes-Côte d’Azur</x:v>
      </x:c>
      <x:c r="F11" s="40" t="str">
        <x:v>France</x:v>
      </x:c>
      <x:c r="G11" s="40" t="str">
        <x:v>Mme Laura Martin</x:v>
      </x:c>
      <x:c r="H11" s="40" t="str">
        <x:v>01 64 92 39 22</x:v>
      </x:c>
      <x:c r="I11" s="40" t="str">
        <x:v>l.martin@delta-energie.fr</x:v>
      </x:c>
      <x:c r="J11" s="40" t="str">
        <x:v>À qualifier</x:v>
      </x:c>
      <x:c r="K11" s="40" t="str">
        <x:v>Élevée</x:v>
      </x:c>
      <x:c r="L11" s="41" t="n">
        <x:v>418000</x:v>
      </x:c>
      <x:c r="M11" s="42" t="n">
        <x:v>19</x:v>
      </x:c>
      <x:c r="N11" s="43" t="n">
        <x:v>0.99</x:v>
      </x:c>
      <x:c r="O11" s="42" t="n">
        <x:v>82</x:v>
      </x:c>
      <x:c r="P11" s="42" t="n">
        <x:v>81</x:v>
      </x:c>
      <x:c r="Q11" s="42" t="n">
        <x:v>74</x:v>
      </x:c>
      <x:c r="R11" s="42" t="n">
        <x:f>ROUND((O11*0.4)+(P11*0.25)+(Q11*0.2)+(N11*100*0.15),0)</x:f>
        <x:v>83</x:v>
      </x:c>
      <x:c r="S11" s="44" t="n">
        <x:v>46086</x:v>
      </x:c>
      <x:c r="T11" s="44" t="n">
        <x:v>46188</x:v>
      </x:c>
      <x:c r="U11" s="40" t="str">
        <x:v>Relance / suivi trimestriel à planifier</x:v>
      </x:c>
    </x:row>
    <x:row r="12" ht="20" customHeight="1">
      <x:c r="A12" s="30" t="str">
        <x:v>FR-011</x:v>
      </x:c>
      <x:c r="B12" s="30" t="str">
        <x:v>Imprimerie Lumière</x:v>
      </x:c>
      <x:c r="C12" s="30" t="str">
        <x:v>Informatique</x:v>
      </x:c>
      <x:c r="D12" s="30" t="str">
        <x:v>Toulouse</x:v>
      </x:c>
      <x:c r="E12" s="30" t="str">
        <x:v>Grand Est</x:v>
      </x:c>
      <x:c r="F12" s="30" t="str">
        <x:v>France</x:v>
      </x:c>
      <x:c r="G12" s="30" t="str">
        <x:v>M. Karim Dubois</x:v>
      </x:c>
      <x:c r="H12" s="30" t="str">
        <x:v>01 32 43 31 25</x:v>
      </x:c>
      <x:c r="I12" s="30" t="str">
        <x:v>k.dubois@imprimerie-lumiere.fr</x:v>
      </x:c>
      <x:c r="J12" s="30" t="str">
        <x:v>Actif</x:v>
      </x:c>
      <x:c r="K12" s="30" t="str">
        <x:v>Moyenne</x:v>
      </x:c>
      <x:c r="L12" s="31" t="n">
        <x:v>601000</x:v>
      </x:c>
      <x:c r="M12" s="32" t="n">
        <x:v>13</x:v>
      </x:c>
      <x:c r="N12" s="33" t="n">
        <x:v>0.86</x:v>
      </x:c>
      <x:c r="O12" s="32" t="n">
        <x:v>97</x:v>
      </x:c>
      <x:c r="P12" s="32" t="n">
        <x:v>68</x:v>
      </x:c>
      <x:c r="Q12" s="32" t="n">
        <x:v>62</x:v>
      </x:c>
      <x:c r="R12" s="32" t="n">
        <x:f>ROUND((O12*0.4)+(P12*0.25)+(Q12*0.2)+(N12*100*0.15),0)</x:f>
        <x:v>81</x:v>
      </x:c>
      <x:c r="S12" s="34" t="n">
        <x:v>46089</x:v>
      </x:c>
      <x:c r="T12" s="34" t="n">
        <x:v>46122</x:v>
      </x:c>
      <x:c r="U12" s="30" t="str">
        <x:v>Relance / suivi trimestriel à planifier</x:v>
      </x:c>
    </x:row>
    <x:row r="13" ht="20" customHeight="1">
      <x:c r="A13" s="40" t="str">
        <x:v>FR-012</x:v>
      </x:c>
      <x:c r="B13" s="40" t="str">
        <x:v>Réseau Pro IT</x:v>
      </x:c>
      <x:c r="C13" s="40" t="str">
        <x:v>Conseil</x:v>
      </x:c>
      <x:c r="D13" s="40" t="str">
        <x:v>Nantes</x:v>
      </x:c>
      <x:c r="E13" s="40" t="str">
        <x:v>Île-de-France</x:v>
      </x:c>
      <x:c r="F13" s="40" t="str">
        <x:v>France</x:v>
      </x:c>
      <x:c r="G13" s="40" t="str">
        <x:v>Mme Nadia Petit</x:v>
      </x:c>
      <x:c r="H13" s="40" t="str">
        <x:v>01 55 46 28 71</x:v>
      </x:c>
      <x:c r="I13" s="40" t="str">
        <x:v>n.petit@reseau-pro-it.fr</x:v>
      </x:c>
      <x:c r="J13" s="40" t="str">
        <x:v>À qualifier</x:v>
      </x:c>
      <x:c r="K13" s="40" t="str">
        <x:v>Moyenne</x:v>
      </x:c>
      <x:c r="L13" s="41" t="n">
        <x:v>40000</x:v>
      </x:c>
      <x:c r="M13" s="42" t="n">
        <x:v>3</x:v>
      </x:c>
      <x:c r="N13" s="43" t="n">
        <x:v>0.82</x:v>
      </x:c>
      <x:c r="O13" s="42" t="n">
        <x:v>83</x:v>
      </x:c>
      <x:c r="P13" s="42" t="n">
        <x:v>63</x:v>
      </x:c>
      <x:c r="Q13" s="42" t="n">
        <x:v>76</x:v>
      </x:c>
      <x:c r="R13" s="42" t="n">
        <x:f>ROUND((O13*0.4)+(P13*0.25)+(Q13*0.2)+(N13*100*0.15),0)</x:f>
        <x:v>76</x:v>
      </x:c>
      <x:c r="S13" s="44" t="n">
        <x:v>46098</x:v>
      </x:c>
      <x:c r="T13" s="44" t="n">
        <x:v>46206</x:v>
      </x:c>
      <x:c r="U13" s="40" t="str">
        <x:v>Relance / suivi trimestriel à planifier</x:v>
      </x:c>
    </x:row>
    <x:row r="14" ht="20" customHeight="1">
      <x:c r="A14" s="30" t="str">
        <x:v>FR-013</x:v>
      </x:c>
      <x:c r="B14" s="30" t="str">
        <x:v>Logimed Transport</x:v>
      </x:c>
      <x:c r="C14" s="30" t="str">
        <x:v>Matières premières</x:v>
      </x:c>
      <x:c r="D14" s="30" t="str">
        <x:v>Strasbourg</x:v>
      </x:c>
      <x:c r="E14" s="30" t="str">
        <x:v>Hauts-de-France</x:v>
      </x:c>
      <x:c r="F14" s="30" t="str">
        <x:v>France</x:v>
      </x:c>
      <x:c r="G14" s="30" t="str">
        <x:v>M. Julien Leroy</x:v>
      </x:c>
      <x:c r="H14" s="30" t="str">
        <x:v>04 67 28 81 59</x:v>
      </x:c>
      <x:c r="I14" s="30" t="str">
        <x:v>j.leroy@logimed-transport.fr</x:v>
      </x:c>
      <x:c r="J14" s="30" t="str">
        <x:v>Suspendu</x:v>
      </x:c>
      <x:c r="K14" s="30" t="str">
        <x:v>Stratégique</x:v>
      </x:c>
      <x:c r="L14" s="31" t="n">
        <x:v>168000</x:v>
      </x:c>
      <x:c r="M14" s="32" t="n">
        <x:v>4</x:v>
      </x:c>
      <x:c r="N14" s="33" t="n">
        <x:v>0.97</x:v>
      </x:c>
      <x:c r="O14" s="32" t="n">
        <x:v>90</x:v>
      </x:c>
      <x:c r="P14" s="32" t="n">
        <x:v>68</x:v>
      </x:c>
      <x:c r="Q14" s="32" t="n">
        <x:v>96</x:v>
      </x:c>
      <x:c r="R14" s="32" t="n">
        <x:f>ROUND((O14*0.4)+(P14*0.25)+(Q14*0.2)+(N14*100*0.15),0)</x:f>
        <x:v>87</x:v>
      </x:c>
      <x:c r="S14" s="34" t="n">
        <x:v>46053</x:v>
      </x:c>
      <x:c r="T14" s="34" t="n">
        <x:v>46091</x:v>
      </x:c>
      <x:c r="U14" s="30" t="str">
        <x:v>Relance / suivi trimestriel à planifier</x:v>
      </x:c>
    </x:row>
    <x:row r="15" ht="20" customHeight="1">
      <x:c r="A15" s="40" t="str">
        <x:v>FR-014</x:v>
      </x:c>
      <x:c r="B15" s="40" t="str">
        <x:v>Sahara Packaging Europe</x:v>
      </x:c>
      <x:c r="C15" s="40" t="str">
        <x:v>Sécurité</x:v>
      </x:c>
      <x:c r="D15" s="40" t="str">
        <x:v>Rouen</x:v>
      </x:c>
      <x:c r="E15" s="40" t="str">
        <x:v>Centre-Val de Loire</x:v>
      </x:c>
      <x:c r="F15" s="40" t="str">
        <x:v>France</x:v>
      </x:c>
      <x:c r="G15" s="40" t="str">
        <x:v>Mme Sarah Simon</x:v>
      </x:c>
      <x:c r="H15" s="40" t="str">
        <x:v>01 45 77 26 32</x:v>
      </x:c>
      <x:c r="I15" s="40" t="str">
        <x:v>s.simon@sahara-packaging-europe.fr</x:v>
      </x:c>
      <x:c r="J15" s="40" t="str">
        <x:v>Actif</x:v>
      </x:c>
      <x:c r="K15" s="40" t="str">
        <x:v>Stratégique</x:v>
      </x:c>
      <x:c r="L15" s="41" t="n">
        <x:v>707000</x:v>
      </x:c>
      <x:c r="M15" s="42" t="n">
        <x:v>10</x:v>
      </x:c>
      <x:c r="N15" s="43" t="n">
        <x:v>0.99</x:v>
      </x:c>
      <x:c r="O15" s="42" t="n">
        <x:v>93</x:v>
      </x:c>
      <x:c r="P15" s="42" t="n">
        <x:v>88</x:v>
      </x:c>
      <x:c r="Q15" s="42" t="n">
        <x:v>83</x:v>
      </x:c>
      <x:c r="R15" s="42" t="n">
        <x:f>ROUND((O15*0.4)+(P15*0.25)+(Q15*0.2)+(N15*100*0.15),0)</x:f>
        <x:v>91</x:v>
      </x:c>
      <x:c r="S15" s="44" t="n">
        <x:v>46112</x:v>
      </x:c>
      <x:c r="T15" s="44" t="n">
        <x:v>46154</x:v>
      </x:c>
      <x:c r="U15" s="40" t="str">
        <x:v>Relance / suivi trimestriel à planifier</x:v>
      </x:c>
    </x:row>
    <x:row r="16" ht="20" customHeight="1">
      <x:c r="A16" s="30" t="str">
        <x:v>FR-015</x:v>
      </x:c>
      <x:c r="B16" s="30" t="str">
        <x:v>Aqua Industrie</x:v>
      </x:c>
      <x:c r="C16" s="30" t="str">
        <x:v>Fournitures</x:v>
      </x:c>
      <x:c r="D16" s="30" t="str">
        <x:v>Tours</x:v>
      </x:c>
      <x:c r="E16" s="30" t="str">
        <x:v>Occitanie</x:v>
      </x:c>
      <x:c r="F16" s="30" t="str">
        <x:v>France</x:v>
      </x:c>
      <x:c r="G16" s="30" t="str">
        <x:v>M. Antoine Lefebvre</x:v>
      </x:c>
      <x:c r="H16" s="30" t="str">
        <x:v>05 81 79 59 20</x:v>
      </x:c>
      <x:c r="I16" s="30" t="str">
        <x:v>a.lefebvre@aqua-industrie.fr</x:v>
      </x:c>
      <x:c r="J16" s="30" t="str">
        <x:v>À surveiller</x:v>
      </x:c>
      <x:c r="K16" s="30" t="str">
        <x:v>Stratégique</x:v>
      </x:c>
      <x:c r="L16" s="31" t="n">
        <x:v>194000</x:v>
      </x:c>
      <x:c r="M16" s="32" t="n">
        <x:v>9</x:v>
      </x:c>
      <x:c r="N16" s="33" t="n">
        <x:v>0.99</x:v>
      </x:c>
      <x:c r="O16" s="32" t="n">
        <x:v>55</x:v>
      </x:c>
      <x:c r="P16" s="32" t="n">
        <x:v>62</x:v>
      </x:c>
      <x:c r="Q16" s="32" t="n">
        <x:v>63</x:v>
      </x:c>
      <x:c r="R16" s="32" t="n">
        <x:f>ROUND((O16*0.4)+(P16*0.25)+(Q16*0.2)+(N16*100*0.15),0)</x:f>
        <x:v>65</x:v>
      </x:c>
      <x:c r="S16" s="34" t="n">
        <x:v>46144</x:v>
      </x:c>
      <x:c r="T16" s="34" t="n">
        <x:v>46232</x:v>
      </x:c>
      <x:c r="U16" s="30" t="str">
        <x:v>Relance / suivi trimestriel à planifier</x:v>
      </x:c>
    </x:row>
    <x:row r="17" ht="20" customHeight="1">
      <x:c r="A17" s="40" t="str">
        <x:v>FR-016</x:v>
      </x:c>
      <x:c r="B17" s="40" t="str">
        <x:v>Paris Consulting</x:v>
      </x:c>
      <x:c r="C17" s="40" t="str">
        <x:v>Informatique</x:v>
      </x:c>
      <x:c r="D17" s="40" t="str">
        <x:v>Metz</x:v>
      </x:c>
      <x:c r="E17" s="40" t="str">
        <x:v>Bretagne</x:v>
      </x:c>
      <x:c r="F17" s="40" t="str">
        <x:v>France</x:v>
      </x:c>
      <x:c r="G17" s="40" t="str">
        <x:v>Mme Julie Garcia</x:v>
      </x:c>
      <x:c r="H17" s="40" t="str">
        <x:v>04 79 49 77 77</x:v>
      </x:c>
      <x:c r="I17" s="40" t="str">
        <x:v>j.garcia@paris-consulting.fr</x:v>
      </x:c>
      <x:c r="J17" s="40" t="str">
        <x:v>Actif</x:v>
      </x:c>
      <x:c r="K17" s="40" t="str">
        <x:v>Stratégique</x:v>
      </x:c>
      <x:c r="L17" s="41" t="n">
        <x:v>635000</x:v>
      </x:c>
      <x:c r="M17" s="42" t="n">
        <x:v>10</x:v>
      </x:c>
      <x:c r="N17" s="43" t="n">
        <x:v>0.94</x:v>
      </x:c>
      <x:c r="O17" s="42" t="n">
        <x:v>59</x:v>
      </x:c>
      <x:c r="P17" s="42" t="n">
        <x:v>91</x:v>
      </x:c>
      <x:c r="Q17" s="42" t="n">
        <x:v>53</x:v>
      </x:c>
      <x:c r="R17" s="42" t="n">
        <x:f>ROUND((O17*0.4)+(P17*0.25)+(Q17*0.2)+(N17*100*0.15),0)</x:f>
        <x:v>71</x:v>
      </x:c>
      <x:c r="S17" s="44" t="n">
        <x:v>46171</x:v>
      </x:c>
      <x:c r="T17" s="44" t="n">
        <x:v>46275</x:v>
      </x:c>
      <x:c r="U17" s="40" t="str">
        <x:v>Relance / suivi trimestriel à planifier</x:v>
      </x:c>
    </x:row>
    <x:row r="18" ht="20" customHeight="1">
      <x:c r="A18" s="30" t="str">
        <x:v>FR-017</x:v>
      </x:c>
      <x:c r="B18" s="30" t="str">
        <x:v>Atlas Froid France</x:v>
      </x:c>
      <x:c r="C18" s="30" t="str">
        <x:v>Conseil</x:v>
      </x:c>
      <x:c r="D18" s="30" t="str">
        <x:v>Orléans</x:v>
      </x:c>
      <x:c r="E18" s="30" t="str">
        <x:v>Auvergne-Rhône-Alpes</x:v>
      </x:c>
      <x:c r="F18" s="30" t="str">
        <x:v>France</x:v>
      </x:c>
      <x:c r="G18" s="30" t="str">
        <x:v>M. Hugo Bertrand</x:v>
      </x:c>
      <x:c r="H18" s="30" t="str">
        <x:v>01 99 72 68 17</x:v>
      </x:c>
      <x:c r="I18" s="30" t="str">
        <x:v>h.bertrand@atlas-froid-france.fr</x:v>
      </x:c>
      <x:c r="J18" s="30" t="str">
        <x:v>Suspendu</x:v>
      </x:c>
      <x:c r="K18" s="30" t="str">
        <x:v>Moyenne</x:v>
      </x:c>
      <x:c r="L18" s="31" t="n">
        <x:v>686000</x:v>
      </x:c>
      <x:c r="M18" s="32" t="n">
        <x:v>20</x:v>
      </x:c>
      <x:c r="N18" s="33" t="n">
        <x:v>0.94</x:v>
      </x:c>
      <x:c r="O18" s="32" t="n">
        <x:v>74</x:v>
      </x:c>
      <x:c r="P18" s="32" t="n">
        <x:v>54</x:v>
      </x:c>
      <x:c r="Q18" s="32" t="n">
        <x:v>66</x:v>
      </x:c>
      <x:c r="R18" s="32" t="n">
        <x:f>ROUND((O18*0.4)+(P18*0.25)+(Q18*0.2)+(N18*100*0.15),0)</x:f>
        <x:v>70</x:v>
      </x:c>
      <x:c r="S18" s="34" t="n">
        <x:v>46058</x:v>
      </x:c>
      <x:c r="T18" s="34" t="n">
        <x:v>46101</x:v>
      </x:c>
      <x:c r="U18" s="30" t="str">
        <x:v>Relance / suivi trimestriel à planifier</x:v>
      </x:c>
    </x:row>
    <x:row r="19" ht="20" customHeight="1">
      <x:c r="A19" s="40" t="str">
        <x:v>FR-018</x:v>
      </x:c>
      <x:c r="B19" s="40" t="str">
        <x:v>Nador Transit Europe</x:v>
      </x:c>
      <x:c r="C19" s="40" t="str">
        <x:v>Matières premières</x:v>
      </x:c>
      <x:c r="D19" s="40" t="str">
        <x:v>Brest</x:v>
      </x:c>
      <x:c r="E19" s="40" t="str">
        <x:v>Pays de la Loire</x:v>
      </x:c>
      <x:c r="F19" s="40" t="str">
        <x:v>France</x:v>
      </x:c>
      <x:c r="G19" s="40" t="str">
        <x:v>Mme Inès Vincent</x:v>
      </x:c>
      <x:c r="H19" s="40" t="str">
        <x:v>05 89 73 41 14</x:v>
      </x:c>
      <x:c r="I19" s="40" t="str">
        <x:v>i.vincent@nador-transit-europe.fr</x:v>
      </x:c>
      <x:c r="J19" s="40" t="str">
        <x:v>Suspendu</x:v>
      </x:c>
      <x:c r="K19" s="40" t="str">
        <x:v>Élevée</x:v>
      </x:c>
      <x:c r="L19" s="41" t="n">
        <x:v>723000</x:v>
      </x:c>
      <x:c r="M19" s="42" t="n">
        <x:v>21</x:v>
      </x:c>
      <x:c r="N19" s="43" t="n">
        <x:v>0.82</x:v>
      </x:c>
      <x:c r="O19" s="42" t="n">
        <x:v>78</x:v>
      </x:c>
      <x:c r="P19" s="42" t="n">
        <x:v>65</x:v>
      </x:c>
      <x:c r="Q19" s="42" t="n">
        <x:v>81</x:v>
      </x:c>
      <x:c r="R19" s="42" t="n">
        <x:f>ROUND((O19*0.4)+(P19*0.25)+(Q19*0.2)+(N19*100*0.15),0)</x:f>
        <x:v>76</x:v>
      </x:c>
      <x:c r="S19" s="44" t="n">
        <x:v>46082</x:v>
      </x:c>
      <x:c r="T19" s="44" t="n">
        <x:v>46159</x:v>
      </x:c>
      <x:c r="U19" s="40" t="str">
        <x:v>Relance / suivi trimestriel à planifier</x:v>
      </x:c>
    </x:row>
    <x:row r="20" ht="20" customHeight="1">
      <x:c r="A20" s="30" t="str">
        <x:v>FR-019</x:v>
      </x:c>
      <x:c r="B20" s="30" t="str">
        <x:v>Bureau Plus France</x:v>
      </x:c>
      <x:c r="C20" s="30" t="str">
        <x:v>Sécurité</x:v>
      </x:c>
      <x:c r="D20" s="30" t="str">
        <x:v>Nîmes</x:v>
      </x:c>
      <x:c r="E20" s="30" t="str">
        <x:v>Bourgogne-Franche-Comté</x:v>
      </x:c>
      <x:c r="F20" s="30" t="str">
        <x:v>France</x:v>
      </x:c>
      <x:c r="G20" s="30" t="str">
        <x:v>M. Maxime Morel</x:v>
      </x:c>
      <x:c r="H20" s="30" t="str">
        <x:v>02 14 87 33 20</x:v>
      </x:c>
      <x:c r="I20" s="30" t="str">
        <x:v>m.morel@bureau-plus-france.fr</x:v>
      </x:c>
      <x:c r="J20" s="30" t="str">
        <x:v>À surveiller</x:v>
      </x:c>
      <x:c r="K20" s="30" t="str">
        <x:v>Stratégique</x:v>
      </x:c>
      <x:c r="L20" s="31" t="n">
        <x:v>655000</x:v>
      </x:c>
      <x:c r="M20" s="32" t="n">
        <x:v>3</x:v>
      </x:c>
      <x:c r="N20" s="33" t="n">
        <x:v>0.97</x:v>
      </x:c>
      <x:c r="O20" s="32" t="n">
        <x:v>81</x:v>
      </x:c>
      <x:c r="P20" s="32" t="n">
        <x:v>76</x:v>
      </x:c>
      <x:c r="Q20" s="32" t="n">
        <x:v>89</x:v>
      </x:c>
      <x:c r="R20" s="32" t="n">
        <x:f>ROUND((O20*0.4)+(P20*0.25)+(Q20*0.2)+(N20*100*0.15),0)</x:f>
        <x:v>84</x:v>
      </x:c>
      <x:c r="S20" s="34" t="n">
        <x:v>46040</x:v>
      </x:c>
      <x:c r="T20" s="34" t="n">
        <x:v>46080</x:v>
      </x:c>
      <x:c r="U20" s="30" t="str">
        <x:v>Relance / suivi trimestriel à planifier</x:v>
      </x:c>
    </x:row>
    <x:row r="21" ht="20" customHeight="1">
      <x:c r="A21" s="40" t="str">
        <x:v>FR-020</x:v>
      </x:c>
      <x:c r="B21" s="40" t="str">
        <x:v>Prime Qualité Audit</x:v>
      </x:c>
      <x:c r="C21" s="40" t="str">
        <x:v>Fournitures</x:v>
      </x:c>
      <x:c r="D21" s="40" t="str">
        <x:v>Paris</x:v>
      </x:c>
      <x:c r="E21" s="40" t="str">
        <x:v>Nouvelle-Aquitaine</x:v>
      </x:c>
      <x:c r="F21" s="40" t="str">
        <x:v>France</x:v>
      </x:c>
      <x:c r="G21" s="40" t="str">
        <x:v>Mme Claire Martin</x:v>
      </x:c>
      <x:c r="H21" s="40" t="str">
        <x:v>01 52 20 51 11</x:v>
      </x:c>
      <x:c r="I21" s="40" t="str">
        <x:v>c.martin@prime-qualite-audit.fr</x:v>
      </x:c>
      <x:c r="J21" s="40" t="str">
        <x:v>Actif</x:v>
      </x:c>
      <x:c r="K21" s="40" t="str">
        <x:v>Faible</x:v>
      </x:c>
      <x:c r="L21" s="41" t="n">
        <x:v>391000</x:v>
      </x:c>
      <x:c r="M21" s="42" t="n">
        <x:v>21</x:v>
      </x:c>
      <x:c r="N21" s="43" t="n">
        <x:v>0.91</x:v>
      </x:c>
      <x:c r="O21" s="42" t="n">
        <x:v>90</x:v>
      </x:c>
      <x:c r="P21" s="42" t="n">
        <x:v>84</x:v>
      </x:c>
      <x:c r="Q21" s="42" t="n">
        <x:v>82</x:v>
      </x:c>
      <x:c r="R21" s="42" t="n">
        <x:f>ROUND((O21*0.4)+(P21*0.25)+(Q21*0.2)+(N21*100*0.15),0)</x:f>
        <x:v>87</x:v>
      </x:c>
      <x:c r="S21" s="44" t="n">
        <x:v>46029</x:v>
      </x:c>
      <x:c r="T21" s="44" t="n">
        <x:v>46149</x:v>
      </x:c>
      <x:c r="U21" s="40" t="str">
        <x:v>Relance / suivi trimestriel à planifier</x:v>
      </x:c>
    </x:row>
    <x:row r="22" ht="20" customHeight="1">
      <x:c r="A22" s="30" t="str">
        <x:v>FR-021</x:v>
      </x:c>
      <x:c r="B22" s="30" t="str">
        <x:v>Steel France</x:v>
      </x:c>
      <x:c r="C22" s="30" t="str">
        <x:v>Informatique</x:v>
      </x:c>
      <x:c r="D22" s="30" t="str">
        <x:v>Toulouse</x:v>
      </x:c>
      <x:c r="E22" s="30" t="str">
        <x:v>Normandie</x:v>
      </x:c>
      <x:c r="F22" s="30" t="str">
        <x:v>France</x:v>
      </x:c>
      <x:c r="G22" s="30" t="str">
        <x:v>M. Yanis Dubois</x:v>
      </x:c>
      <x:c r="H22" s="30" t="str">
        <x:v>02 67 26 34 38</x:v>
      </x:c>
      <x:c r="I22" s="30" t="str">
        <x:v>y.dubois@steel-france.fr</x:v>
      </x:c>
      <x:c r="J22" s="30" t="str">
        <x:v>À qualifier</x:v>
      </x:c>
      <x:c r="K22" s="30" t="str">
        <x:v>Faible</x:v>
      </x:c>
      <x:c r="L22" s="31" t="n">
        <x:v>632000</x:v>
      </x:c>
      <x:c r="M22" s="32" t="n">
        <x:v>6</x:v>
      </x:c>
      <x:c r="N22" s="33" t="n">
        <x:v>0.91</x:v>
      </x:c>
      <x:c r="O22" s="32" t="n">
        <x:v>85</x:v>
      </x:c>
      <x:c r="P22" s="32" t="n">
        <x:v>58</x:v>
      </x:c>
      <x:c r="Q22" s="32" t="n">
        <x:v>58</x:v>
      </x:c>
      <x:c r="R22" s="32" t="n">
        <x:f>ROUND((O22*0.4)+(P22*0.25)+(Q22*0.2)+(N22*100*0.15),0)</x:f>
        <x:v>74</x:v>
      </x:c>
      <x:c r="S22" s="34" t="n">
        <x:v>46112</x:v>
      </x:c>
      <x:c r="T22" s="34" t="n">
        <x:v>46227</x:v>
      </x:c>
      <x:c r="U22" s="30" t="str">
        <x:v>Relance / suivi trimestriel à planifier</x:v>
      </x:c>
    </x:row>
    <x:row r="23" ht="20" customHeight="1">
      <x:c r="A23" s="40" t="str">
        <x:v>FR-022</x:v>
      </x:c>
      <x:c r="B23" s="40" t="str">
        <x:v>Azur Nettoyage</x:v>
      </x:c>
      <x:c r="C23" s="40" t="str">
        <x:v>Conseil</x:v>
      </x:c>
      <x:c r="D23" s="40" t="str">
        <x:v>Nantes</x:v>
      </x:c>
      <x:c r="E23" s="40" t="str">
        <x:v>Provence-Alpes-Côte d’Azur</x:v>
      </x:c>
      <x:c r="F23" s="40" t="str">
        <x:v>France</x:v>
      </x:c>
      <x:c r="G23" s="40" t="str">
        <x:v>Mme Emma Petit</x:v>
      </x:c>
      <x:c r="H23" s="40" t="str">
        <x:v>04 90 76 35 57</x:v>
      </x:c>
      <x:c r="I23" s="40" t="str">
        <x:v>e.petit@azur-nettoyage.fr</x:v>
      </x:c>
      <x:c r="J23" s="40" t="str">
        <x:v>À qualifier</x:v>
      </x:c>
      <x:c r="K23" s="40" t="str">
        <x:v>Élevée</x:v>
      </x:c>
      <x:c r="L23" s="41" t="n">
        <x:v>81000</x:v>
      </x:c>
      <x:c r="M23" s="42" t="n">
        <x:v>5</x:v>
      </x:c>
      <x:c r="N23" s="43" t="n">
        <x:v>0.82</x:v>
      </x:c>
      <x:c r="O23" s="42" t="n">
        <x:v>96</x:v>
      </x:c>
      <x:c r="P23" s="42" t="n">
        <x:v>55</x:v>
      </x:c>
      <x:c r="Q23" s="42" t="n">
        <x:v>75</x:v>
      </x:c>
      <x:c r="R23" s="42" t="n">
        <x:f>ROUND((O23*0.4)+(P23*0.25)+(Q23*0.2)+(N23*100*0.15),0)</x:f>
        <x:v>79</x:v>
      </x:c>
      <x:c r="S23" s="44" t="n">
        <x:v>46049</x:v>
      </x:c>
      <x:c r="T23" s="44" t="n">
        <x:v>46082</x:v>
      </x:c>
      <x:c r="U23" s="40" t="str">
        <x:v>Relance / suivi trimestriel à planifier</x:v>
      </x:c>
    </x:row>
    <x:row r="24" ht="20" customHeight="1">
      <x:c r="A24" s="30" t="str">
        <x:v>FR-023</x:v>
      </x:c>
      <x:c r="B24" s="30" t="str">
        <x:v>Euro Fournitures</x:v>
      </x:c>
      <x:c r="C24" s="30" t="str">
        <x:v>Matières premières</x:v>
      </x:c>
      <x:c r="D24" s="30" t="str">
        <x:v>Strasbourg</x:v>
      </x:c>
      <x:c r="E24" s="30" t="str">
        <x:v>Grand Est</x:v>
      </x:c>
      <x:c r="F24" s="30" t="str">
        <x:v>France</x:v>
      </x:c>
      <x:c r="G24" s="30" t="str">
        <x:v>M. Louis Leroy</x:v>
      </x:c>
      <x:c r="H24" s="30" t="str">
        <x:v>03 88 12 23 76</x:v>
      </x:c>
      <x:c r="I24" s="30" t="str">
        <x:v>l.leroy@euro-fournitures.fr</x:v>
      </x:c>
      <x:c r="J24" s="30" t="str">
        <x:v>À surveiller</x:v>
      </x:c>
      <x:c r="K24" s="30" t="str">
        <x:v>Stratégique</x:v>
      </x:c>
      <x:c r="L24" s="31" t="n">
        <x:v>269000</x:v>
      </x:c>
      <x:c r="M24" s="32" t="n">
        <x:v>2</x:v>
      </x:c>
      <x:c r="N24" s="33" t="n">
        <x:v>0.89</x:v>
      </x:c>
      <x:c r="O24" s="32" t="n">
        <x:v>88</x:v>
      </x:c>
      <x:c r="P24" s="32" t="n">
        <x:v>93</x:v>
      </x:c>
      <x:c r="Q24" s="32" t="n">
        <x:v>64</x:v>
      </x:c>
      <x:c r="R24" s="32" t="n">
        <x:f>ROUND((O24*0.4)+(P24*0.25)+(Q24*0.2)+(N24*100*0.15),0)</x:f>
        <x:v>85</x:v>
      </x:c>
      <x:c r="S24" s="34" t="n">
        <x:v>46026</x:v>
      </x:c>
      <x:c r="T24" s="34" t="n">
        <x:v>46112</x:v>
      </x:c>
      <x:c r="U24" s="30" t="str">
        <x:v>Relance / suivi trimestriel à planifier</x:v>
      </x:c>
    </x:row>
    <x:row r="25" ht="20" customHeight="1">
      <x:c r="A25" s="40" t="str">
        <x:v>FR-024</x:v>
      </x:c>
      <x:c r="B25" s="40" t="str">
        <x:v>Rhône Maintenance</x:v>
      </x:c>
      <x:c r="C25" s="40" t="str">
        <x:v>Sécurité</x:v>
      </x:c>
      <x:c r="D25" s="40" t="str">
        <x:v>Rouen</x:v>
      </x:c>
      <x:c r="E25" s="40" t="str">
        <x:v>Île-de-France</x:v>
      </x:c>
      <x:c r="F25" s="40" t="str">
        <x:v>France</x:v>
      </x:c>
      <x:c r="G25" s="40" t="str">
        <x:v>Mme Manon Simon</x:v>
      </x:c>
      <x:c r="H25" s="40" t="str">
        <x:v>03 26 48 14 33</x:v>
      </x:c>
      <x:c r="I25" s="40" t="str">
        <x:v>m.simon@rhone-maintenance.fr</x:v>
      </x:c>
      <x:c r="J25" s="40" t="str">
        <x:v>À surveiller</x:v>
      </x:c>
      <x:c r="K25" s="40" t="str">
        <x:v>Faible</x:v>
      </x:c>
      <x:c r="L25" s="41" t="n">
        <x:v>285000</x:v>
      </x:c>
      <x:c r="M25" s="42" t="n">
        <x:v>17</x:v>
      </x:c>
      <x:c r="N25" s="43" t="n">
        <x:v>0.99</x:v>
      </x:c>
      <x:c r="O25" s="42" t="n">
        <x:v>75</x:v>
      </x:c>
      <x:c r="P25" s="42" t="n">
        <x:v>88</x:v>
      </x:c>
      <x:c r="Q25" s="42" t="n">
        <x:v>66</x:v>
      </x:c>
      <x:c r="R25" s="42" t="n">
        <x:f>ROUND((O25*0.4)+(P25*0.25)+(Q25*0.2)+(N25*100*0.15),0)</x:f>
        <x:v>80</x:v>
      </x:c>
      <x:c r="S25" s="44" t="n">
        <x:v>46038</x:v>
      </x:c>
      <x:c r="T25" s="44" t="n">
        <x:v>46155</x:v>
      </x:c>
      <x:c r="U25" s="40" t="str">
        <x:v>Relance / suivi trimestriel à planifier</x:v>
      </x:c>
    </x:row>
    <x:row r="26" ht="20" customHeight="1">
      <x:c r="A26" s="30" t="str">
        <x:v>FR-025</x:v>
      </x:c>
      <x:c r="B26" s="30" t="str">
        <x:v>Loire Informatique</x:v>
      </x:c>
      <x:c r="C26" s="30" t="str">
        <x:v>Fournitures</x:v>
      </x:c>
      <x:c r="D26" s="30" t="str">
        <x:v>Tours</x:v>
      </x:c>
      <x:c r="E26" s="30" t="str">
        <x:v>Hauts-de-France</x:v>
      </x:c>
      <x:c r="F26" s="30" t="str">
        <x:v>France</x:v>
      </x:c>
      <x:c r="G26" s="30" t="str">
        <x:v>M. Romain Lefebvre</x:v>
      </x:c>
      <x:c r="H26" s="30" t="str">
        <x:v>04 87 51 72 82</x:v>
      </x:c>
      <x:c r="I26" s="30" t="str">
        <x:v>r.lefebvre@loire-informatique.fr</x:v>
      </x:c>
      <x:c r="J26" s="30" t="str">
        <x:v>À qualifier</x:v>
      </x:c>
      <x:c r="K26" s="30" t="str">
        <x:v>Faible</x:v>
      </x:c>
      <x:c r="L26" s="31" t="n">
        <x:v>35000</x:v>
      </x:c>
      <x:c r="M26" s="32" t="n">
        <x:v>11</x:v>
      </x:c>
      <x:c r="N26" s="33" t="n">
        <x:v>0.99</x:v>
      </x:c>
      <x:c r="O26" s="32" t="n">
        <x:v>61</x:v>
      </x:c>
      <x:c r="P26" s="32" t="n">
        <x:v>51</x:v>
      </x:c>
      <x:c r="Q26" s="32" t="n">
        <x:v>72</x:v>
      </x:c>
      <x:c r="R26" s="32" t="n">
        <x:f>ROUND((O26*0.4)+(P26*0.25)+(Q26*0.2)+(N26*100*0.15),0)</x:f>
        <x:v>66</x:v>
      </x:c>
      <x:c r="S26" s="34" t="n">
        <x:v>46135</x:v>
      </x:c>
      <x:c r="T26" s="34" t="n">
        <x:v>46196</x:v>
      </x:c>
      <x:c r="U26" s="30" t="str">
        <x:v>Relance / suivi trimestriel à planifier</x:v>
      </x:c>
    </x:row>
    <x:row r="27" ht="20" customHeight="1">
      <x:c r="A27" s="40" t="str">
        <x:v>FR-026</x:v>
      </x:c>
      <x:c r="B27" s="40" t="str">
        <x:v>Bretagne Services</x:v>
      </x:c>
      <x:c r="C27" s="40" t="str">
        <x:v>Informatique</x:v>
      </x:c>
      <x:c r="D27" s="40" t="str">
        <x:v>Metz</x:v>
      </x:c>
      <x:c r="E27" s="40" t="str">
        <x:v>Centre-Val de Loire</x:v>
      </x:c>
      <x:c r="F27" s="40" t="str">
        <x:v>France</x:v>
      </x:c>
      <x:c r="G27" s="40" t="str">
        <x:v>Mme Lina Garcia</x:v>
      </x:c>
      <x:c r="H27" s="40" t="str">
        <x:v>05 68 66 59 33</x:v>
      </x:c>
      <x:c r="I27" s="40" t="str">
        <x:v>l.garcia@bretagne-services.fr</x:v>
      </x:c>
      <x:c r="J27" s="40" t="str">
        <x:v>Suspendu</x:v>
      </x:c>
      <x:c r="K27" s="40" t="str">
        <x:v>Moyenne</x:v>
      </x:c>
      <x:c r="L27" s="41" t="n">
        <x:v>468000</x:v>
      </x:c>
      <x:c r="M27" s="42" t="n">
        <x:v>8</x:v>
      </x:c>
      <x:c r="N27" s="43" t="n">
        <x:v>0.82</x:v>
      </x:c>
      <x:c r="O27" s="42" t="n">
        <x:v>72</x:v>
      </x:c>
      <x:c r="P27" s="42" t="n">
        <x:v>69</x:v>
      </x:c>
      <x:c r="Q27" s="42" t="n">
        <x:v>81</x:v>
      </x:c>
      <x:c r="R27" s="42" t="n">
        <x:f>ROUND((O27*0.4)+(P27*0.25)+(Q27*0.2)+(N27*100*0.15),0)</x:f>
        <x:v>75</x:v>
      </x:c>
      <x:c r="S27" s="44" t="n">
        <x:v>46142</x:v>
      </x:c>
      <x:c r="T27" s="44" t="n">
        <x:v>46250</x:v>
      </x:c>
      <x:c r="U27" s="40" t="str">
        <x:v>Relance / suivi trimestriel à planifier</x:v>
      </x:c>
    </x:row>
    <x:row r="28" ht="20" customHeight="1">
      <x:c r="A28" s="30" t="str">
        <x:v>FR-027</x:v>
      </x:c>
      <x:c r="B28" s="30" t="str">
        <x:v>Provence Sécurité</x:v>
      </x:c>
      <x:c r="C28" s="30" t="str">
        <x:v>Conseil</x:v>
      </x:c>
      <x:c r="D28" s="30" t="str">
        <x:v>Orléans</x:v>
      </x:c>
      <x:c r="E28" s="30" t="str">
        <x:v>Occitanie</x:v>
      </x:c>
      <x:c r="F28" s="30" t="str">
        <x:v>France</x:v>
      </x:c>
      <x:c r="G28" s="30" t="str">
        <x:v>M. Mehdi Bertrand</x:v>
      </x:c>
      <x:c r="H28" s="30" t="str">
        <x:v>02 56 94 27 90</x:v>
      </x:c>
      <x:c r="I28" s="30" t="str">
        <x:v>m.bertrand@provence-securite.fr</x:v>
      </x:c>
      <x:c r="J28" s="30" t="str">
        <x:v>Actif</x:v>
      </x:c>
      <x:c r="K28" s="30" t="str">
        <x:v>Élevée</x:v>
      </x:c>
      <x:c r="L28" s="31" t="n">
        <x:v>88000</x:v>
      </x:c>
      <x:c r="M28" s="32" t="n">
        <x:v>12</x:v>
      </x:c>
      <x:c r="N28" s="33" t="n">
        <x:v>0.82</x:v>
      </x:c>
      <x:c r="O28" s="32" t="n">
        <x:v>65</x:v>
      </x:c>
      <x:c r="P28" s="32" t="n">
        <x:v>70</x:v>
      </x:c>
      <x:c r="Q28" s="32" t="n">
        <x:v>86</x:v>
      </x:c>
      <x:c r="R28" s="32" t="n">
        <x:f>ROUND((O28*0.4)+(P28*0.25)+(Q28*0.2)+(N28*100*0.15),0)</x:f>
        <x:v>73</x:v>
      </x:c>
      <x:c r="S28" s="34" t="n">
        <x:v>46029</x:v>
      </x:c>
      <x:c r="T28" s="34" t="n">
        <x:v>46083</x:v>
      </x:c>
      <x:c r="U28" s="30" t="str">
        <x:v>Relance / suivi trimestriel à planifier</x:v>
      </x:c>
    </x:row>
    <x:row r="29" ht="20" customHeight="1">
      <x:c r="A29" s="40" t="str">
        <x:v>FR-028</x:v>
      </x:c>
      <x:c r="B29" s="40" t="str">
        <x:v>Alsace Équipement</x:v>
      </x:c>
      <x:c r="C29" s="40" t="str">
        <x:v>Matières premières</x:v>
      </x:c>
      <x:c r="D29" s="40" t="str">
        <x:v>Brest</x:v>
      </x:c>
      <x:c r="E29" s="40" t="str">
        <x:v>Bretagne</x:v>
      </x:c>
      <x:c r="F29" s="40" t="str">
        <x:v>France</x:v>
      </x:c>
      <x:c r="G29" s="40" t="str">
        <x:v>Mme Chloé Vincent</x:v>
      </x:c>
      <x:c r="H29" s="40" t="str">
        <x:v>05 52 19 12 95</x:v>
      </x:c>
      <x:c r="I29" s="40" t="str">
        <x:v>c.vincent@alsace-equipement.fr</x:v>
      </x:c>
      <x:c r="J29" s="40" t="str">
        <x:v>Actif</x:v>
      </x:c>
      <x:c r="K29" s="40" t="str">
        <x:v>Élevée</x:v>
      </x:c>
      <x:c r="L29" s="41" t="n">
        <x:v>485000</x:v>
      </x:c>
      <x:c r="M29" s="42" t="n">
        <x:v>21</x:v>
      </x:c>
      <x:c r="N29" s="43" t="n">
        <x:v>0.94</x:v>
      </x:c>
      <x:c r="O29" s="42" t="n">
        <x:v>97</x:v>
      </x:c>
      <x:c r="P29" s="42" t="n">
        <x:v>96</x:v>
      </x:c>
      <x:c r="Q29" s="42" t="n">
        <x:v>76</x:v>
      </x:c>
      <x:c r="R29" s="42" t="n">
        <x:f>ROUND((O29*0.4)+(P29*0.25)+(Q29*0.2)+(N29*100*0.15),0)</x:f>
        <x:v>92</x:v>
      </x:c>
      <x:c r="S29" s="44" t="n">
        <x:v>46077</x:v>
      </x:c>
      <x:c r="T29" s="44" t="n">
        <x:v>46196</x:v>
      </x:c>
      <x:c r="U29" s="40" t="str">
        <x:v>Relance / suivi trimestriel à planifier</x:v>
      </x:c>
    </x:row>
    <x:row r="30" ht="20" customHeight="1">
      <x:c r="A30" s="30" t="str">
        <x:v>FR-029</x:v>
      </x:c>
      <x:c r="B30" s="30" t="str">
        <x:v>Normandie Logistique</x:v>
      </x:c>
      <x:c r="C30" s="30" t="str">
        <x:v>Sécurité</x:v>
      </x:c>
      <x:c r="D30" s="30" t="str">
        <x:v>Nîmes</x:v>
      </x:c>
      <x:c r="E30" s="30" t="str">
        <x:v>Auvergne-Rhône-Alpes</x:v>
      </x:c>
      <x:c r="F30" s="30" t="str">
        <x:v>France</x:v>
      </x:c>
      <x:c r="G30" s="30" t="str">
        <x:v>M. Benoît Morel</x:v>
      </x:c>
      <x:c r="H30" s="30" t="str">
        <x:v>04 10 46 78 36</x:v>
      </x:c>
      <x:c r="I30" s="30" t="str">
        <x:v>b.morel@normandie-logistique.fr</x:v>
      </x:c>
      <x:c r="J30" s="30" t="str">
        <x:v>Suspendu</x:v>
      </x:c>
      <x:c r="K30" s="30" t="str">
        <x:v>Faible</x:v>
      </x:c>
      <x:c r="L30" s="31" t="n">
        <x:v>509000</x:v>
      </x:c>
      <x:c r="M30" s="32" t="n">
        <x:v>9</x:v>
      </x:c>
      <x:c r="N30" s="33" t="n">
        <x:v>0.99</x:v>
      </x:c>
      <x:c r="O30" s="32" t="n">
        <x:v>75</x:v>
      </x:c>
      <x:c r="P30" s="32" t="n">
        <x:v>98</x:v>
      </x:c>
      <x:c r="Q30" s="32" t="n">
        <x:v>84</x:v>
      </x:c>
      <x:c r="R30" s="32" t="n">
        <x:f>ROUND((O30*0.4)+(P30*0.25)+(Q30*0.2)+(N30*100*0.15),0)</x:f>
        <x:v>86</x:v>
      </x:c>
      <x:c r="S30" s="34" t="n">
        <x:v>46151</x:v>
      </x:c>
      <x:c r="T30" s="34" t="n">
        <x:v>46193</x:v>
      </x:c>
      <x:c r="U30" s="30" t="str">
        <x:v>Relance / suivi trimestriel à planifier</x:v>
      </x:c>
    </x:row>
    <x:row r="31" ht="20" customHeight="1">
      <x:c r="A31" s="40" t="str">
        <x:v>FR-030</x:v>
      </x:c>
      <x:c r="B31" s="40" t="str">
        <x:v>Garonne Conseil</x:v>
      </x:c>
      <x:c r="C31" s="40" t="str">
        <x:v>Fournitures</x:v>
      </x:c>
      <x:c r="D31" s="40" t="str">
        <x:v>Paris</x:v>
      </x:c>
      <x:c r="E31" s="40" t="str">
        <x:v>Pays de la Loire</x:v>
      </x:c>
      <x:c r="F31" s="40" t="str">
        <x:v>France</x:v>
      </x:c>
      <x:c r="G31" s="40" t="str">
        <x:v>Mme Amina Martin</x:v>
      </x:c>
      <x:c r="H31" s="40" t="str">
        <x:v>01 75 61 93 60</x:v>
      </x:c>
      <x:c r="I31" s="40" t="str">
        <x:v>a.martin@garonne-conseil.fr</x:v>
      </x:c>
      <x:c r="J31" s="40" t="str">
        <x:v>À qualifier</x:v>
      </x:c>
      <x:c r="K31" s="40" t="str">
        <x:v>Stratégique</x:v>
      </x:c>
      <x:c r="L31" s="41" t="n">
        <x:v>39000</x:v>
      </x:c>
      <x:c r="M31" s="42" t="n">
        <x:v>12</x:v>
      </x:c>
      <x:c r="N31" s="43" t="n">
        <x:v>0.82</x:v>
      </x:c>
      <x:c r="O31" s="42" t="n">
        <x:v>60</x:v>
      </x:c>
      <x:c r="P31" s="42" t="n">
        <x:v>59</x:v>
      </x:c>
      <x:c r="Q31" s="42" t="n">
        <x:v>73</x:v>
      </x:c>
      <x:c r="R31" s="42" t="n">
        <x:f>ROUND((O31*0.4)+(P31*0.25)+(Q31*0.2)+(N31*100*0.15),0)</x:f>
        <x:v>66</x:v>
      </x:c>
      <x:c r="S31" s="44" t="n">
        <x:v>46064</x:v>
      </x:c>
      <x:c r="T31" s="44" t="n">
        <x:v>46182</x:v>
      </x:c>
      <x:c r="U31" s="40" t="str">
        <x:v>Relance / suivi trimestriel à planifier</x:v>
      </x:c>
    </x:row>
    <x:row r="32" ht="20" customHeight="1">
      <x:c r="A32" s="30" t="str">
        <x:v>FR-031</x:v>
      </x:c>
      <x:c r="B32" s="30" t="str">
        <x:v>Alpina Industrie</x:v>
      </x:c>
      <x:c r="C32" s="30" t="str">
        <x:v>Informatique</x:v>
      </x:c>
      <x:c r="D32" s="30" t="str">
        <x:v>Toulouse</x:v>
      </x:c>
      <x:c r="E32" s="30" t="str">
        <x:v>Bourgogne-Franche-Comté</x:v>
      </x:c>
      <x:c r="F32" s="30" t="str">
        <x:v>France</x:v>
      </x:c>
      <x:c r="G32" s="30" t="str">
        <x:v>M. Olivier Dubois</x:v>
      </x:c>
      <x:c r="H32" s="30" t="str">
        <x:v>02 88 32 83 31</x:v>
      </x:c>
      <x:c r="I32" s="30" t="str">
        <x:v>o.dubois@alpina-industrie.fr</x:v>
      </x:c>
      <x:c r="J32" s="30" t="str">
        <x:v>Actif</x:v>
      </x:c>
      <x:c r="K32" s="30" t="str">
        <x:v>Faible</x:v>
      </x:c>
      <x:c r="L32" s="31" t="n">
        <x:v>548000</x:v>
      </x:c>
      <x:c r="M32" s="32" t="n">
        <x:v>13</x:v>
      </x:c>
      <x:c r="N32" s="33" t="n">
        <x:v>0.89</x:v>
      </x:c>
      <x:c r="O32" s="32" t="n">
        <x:v>72</x:v>
      </x:c>
      <x:c r="P32" s="32" t="n">
        <x:v>62</x:v>
      </x:c>
      <x:c r="Q32" s="32" t="n">
        <x:v>72</x:v>
      </x:c>
      <x:c r="R32" s="32" t="n">
        <x:f>ROUND((O32*0.4)+(P32*0.25)+(Q32*0.2)+(N32*100*0.15),0)</x:f>
        <x:v>72</x:v>
      </x:c>
      <x:c r="S32" s="34" t="n">
        <x:v>46121</x:v>
      </x:c>
      <x:c r="T32" s="34" t="n">
        <x:v>46223</x:v>
      </x:c>
      <x:c r="U32" s="30" t="str">
        <x:v>Relance / suivi trimestriel à planifier</x:v>
      </x:c>
    </x:row>
    <x:row r="33" ht="20" customHeight="1">
      <x:c r="A33" s="40" t="str">
        <x:v>FR-032</x:v>
      </x:c>
      <x:c r="B33" s="40" t="str">
        <x:v>Seine Fournitures</x:v>
      </x:c>
      <x:c r="C33" s="40" t="str">
        <x:v>Conseil</x:v>
      </x:c>
      <x:c r="D33" s="40" t="str">
        <x:v>Nantes</x:v>
      </x:c>
      <x:c r="E33" s="40" t="str">
        <x:v>Nouvelle-Aquitaine</x:v>
      </x:c>
      <x:c r="F33" s="40" t="str">
        <x:v>France</x:v>
      </x:c>
      <x:c r="G33" s="40" t="str">
        <x:v>Mme Leïla Petit</x:v>
      </x:c>
      <x:c r="H33" s="40" t="str">
        <x:v>03 46 28 76 67</x:v>
      </x:c>
      <x:c r="I33" s="40" t="str">
        <x:v>l.petit@seine-fournitures.fr</x:v>
      </x:c>
      <x:c r="J33" s="40" t="str">
        <x:v>Actif</x:v>
      </x:c>
      <x:c r="K33" s="40" t="str">
        <x:v>Élevée</x:v>
      </x:c>
      <x:c r="L33" s="41" t="n">
        <x:v>728000</x:v>
      </x:c>
      <x:c r="M33" s="42" t="n">
        <x:v>2</x:v>
      </x:c>
      <x:c r="N33" s="43" t="n">
        <x:v>0.89</x:v>
      </x:c>
      <x:c r="O33" s="42" t="n">
        <x:v>85</x:v>
      </x:c>
      <x:c r="P33" s="42" t="n">
        <x:v>83</x:v>
      </x:c>
      <x:c r="Q33" s="42" t="n">
        <x:v>95</x:v>
      </x:c>
      <x:c r="R33" s="42" t="n">
        <x:f>ROUND((O33*0.4)+(P33*0.25)+(Q33*0.2)+(N33*100*0.15),0)</x:f>
        <x:v>87</x:v>
      </x:c>
      <x:c r="S33" s="44" t="n">
        <x:v>46132</x:v>
      </x:c>
      <x:c r="T33" s="44" t="n">
        <x:v>46173</x:v>
      </x:c>
      <x:c r="U33" s="40" t="str">
        <x:v>Relance / suivi trimestriel à planifier</x:v>
      </x:c>
    </x:row>
    <x:row r="34" ht="20" customHeight="1">
      <x:c r="A34" s="30" t="str">
        <x:v>FR-033</x:v>
      </x:c>
      <x:c r="B34" s="30" t="str">
        <x:v>Midi Transport</x:v>
      </x:c>
      <x:c r="C34" s="30" t="str">
        <x:v>Matières premières</x:v>
      </x:c>
      <x:c r="D34" s="30" t="str">
        <x:v>Strasbourg</x:v>
      </x:c>
      <x:c r="E34" s="30" t="str">
        <x:v>Normandie</x:v>
      </x:c>
      <x:c r="F34" s="30" t="str">
        <x:v>France</x:v>
      </x:c>
      <x:c r="G34" s="30" t="str">
        <x:v>M. Guillaume Leroy</x:v>
      </x:c>
      <x:c r="H34" s="30" t="str">
        <x:v>03 54 13 84 33</x:v>
      </x:c>
      <x:c r="I34" s="30" t="str">
        <x:v>g.leroy@midi-transport.fr</x:v>
      </x:c>
      <x:c r="J34" s="30" t="str">
        <x:v>À qualifier</x:v>
      </x:c>
      <x:c r="K34" s="30" t="str">
        <x:v>Élevée</x:v>
      </x:c>
      <x:c r="L34" s="31" t="n">
        <x:v>211000</x:v>
      </x:c>
      <x:c r="M34" s="32" t="n">
        <x:v>12</x:v>
      </x:c>
      <x:c r="N34" s="33" t="n">
        <x:v>0.86</x:v>
      </x:c>
      <x:c r="O34" s="32" t="n">
        <x:v>98</x:v>
      </x:c>
      <x:c r="P34" s="32" t="n">
        <x:v>72</x:v>
      </x:c>
      <x:c r="Q34" s="32" t="n">
        <x:v>90</x:v>
      </x:c>
      <x:c r="R34" s="32" t="n">
        <x:f>ROUND((O34*0.4)+(P34*0.25)+(Q34*0.2)+(N34*100*0.15),0)</x:f>
        <x:v>88</x:v>
      </x:c>
      <x:c r="S34" s="34" t="n">
        <x:v>46036</x:v>
      </x:c>
      <x:c r="T34" s="34" t="n">
        <x:v>46135</x:v>
      </x:c>
      <x:c r="U34" s="30" t="str">
        <x:v>Relance / suivi trimestriel à planifier</x:v>
      </x:c>
    </x:row>
    <x:row r="35" ht="20" customHeight="1">
      <x:c r="A35" s="40" t="str">
        <x:v>FR-034</x:v>
      </x:c>
      <x:c r="B35" s="40" t="str">
        <x:v>Capital IT Services</x:v>
      </x:c>
      <x:c r="C35" s="40" t="str">
        <x:v>Sécurité</x:v>
      </x:c>
      <x:c r="D35" s="40" t="str">
        <x:v>Rouen</x:v>
      </x:c>
      <x:c r="E35" s="40" t="str">
        <x:v>Provence-Alpes-Côte d’Azur</x:v>
      </x:c>
      <x:c r="F35" s="40" t="str">
        <x:v>France</x:v>
      </x:c>
      <x:c r="G35" s="40" t="str">
        <x:v>Mme Anaïs Simon</x:v>
      </x:c>
      <x:c r="H35" s="40" t="str">
        <x:v>02 75 35 97 82</x:v>
      </x:c>
      <x:c r="I35" s="40" t="str">
        <x:v>a.simon@capital-it-services.fr</x:v>
      </x:c>
      <x:c r="J35" s="40" t="str">
        <x:v>Actif</x:v>
      </x:c>
      <x:c r="K35" s="40" t="str">
        <x:v>Élevée</x:v>
      </x:c>
      <x:c r="L35" s="41" t="n">
        <x:v>492000</x:v>
      </x:c>
      <x:c r="M35" s="42" t="n">
        <x:v>6</x:v>
      </x:c>
      <x:c r="N35" s="43" t="n">
        <x:v>0.89</x:v>
      </x:c>
      <x:c r="O35" s="42" t="n">
        <x:v>68</x:v>
      </x:c>
      <x:c r="P35" s="42" t="n">
        <x:v>97</x:v>
      </x:c>
      <x:c r="Q35" s="42" t="n">
        <x:v>86</x:v>
      </x:c>
      <x:c r="R35" s="42" t="n">
        <x:f>ROUND((O35*0.4)+(P35*0.25)+(Q35*0.2)+(N35*100*0.15),0)</x:f>
        <x:v>82</x:v>
      </x:c>
      <x:c r="S35" s="44" t="n">
        <x:v>46057</x:v>
      </x:c>
      <x:c r="T35" s="44" t="n">
        <x:v>46141</x:v>
      </x:c>
      <x:c r="U35" s="40" t="str">
        <x:v>Relance / suivi trimestriel à planifier</x:v>
      </x:c>
    </x:row>
    <x:row r="36" ht="20" customHeight="1">
      <x:c r="A36" s="30" t="str">
        <x:v>FR-035</x:v>
      </x:c>
      <x:c r="B36" s="30" t="str">
        <x:v>Vendée Matériaux</x:v>
      </x:c>
      <x:c r="C36" s="30" t="str">
        <x:v>Fournitures</x:v>
      </x:c>
      <x:c r="D36" s="30" t="str">
        <x:v>Tours</x:v>
      </x:c>
      <x:c r="E36" s="30" t="str">
        <x:v>Grand Est</x:v>
      </x:c>
      <x:c r="F36" s="30" t="str">
        <x:v>France</x:v>
      </x:c>
      <x:c r="G36" s="30" t="str">
        <x:v>M. David Lefebvre</x:v>
      </x:c>
      <x:c r="H36" s="30" t="str">
        <x:v>04 69 65 90 34</x:v>
      </x:c>
      <x:c r="I36" s="30" t="str">
        <x:v>d.lefebvre@vendee-materiaux.fr</x:v>
      </x:c>
      <x:c r="J36" s="30" t="str">
        <x:v>Actif</x:v>
      </x:c>
      <x:c r="K36" s="30" t="str">
        <x:v>Stratégique</x:v>
      </x:c>
      <x:c r="L36" s="31" t="n">
        <x:v>596000</x:v>
      </x:c>
      <x:c r="M36" s="32" t="n">
        <x:v>3</x:v>
      </x:c>
      <x:c r="N36" s="33" t="n">
        <x:v>0.99</x:v>
      </x:c>
      <x:c r="O36" s="32" t="n">
        <x:v>77</x:v>
      </x:c>
      <x:c r="P36" s="32" t="n">
        <x:v>81</x:v>
      </x:c>
      <x:c r="Q36" s="32" t="n">
        <x:v>75</x:v>
      </x:c>
      <x:c r="R36" s="32" t="n">
        <x:f>ROUND((O36*0.4)+(P36*0.25)+(Q36*0.2)+(N36*100*0.15),0)</x:f>
        <x:v>81</x:v>
      </x:c>
      <x:c r="S36" s="34" t="n">
        <x:v>46038</x:v>
      </x:c>
      <x:c r="T36" s="34" t="n">
        <x:v>46115</x:v>
      </x:c>
      <x:c r="U36" s="30" t="str">
        <x:v>Relance / suivi trimestriel à planifier</x:v>
      </x:c>
    </x:row>
    <x:row r="37" ht="20" customHeight="1">
      <x:c r="A37" s="40" t="str">
        <x:v>FR-036</x:v>
      </x:c>
      <x:c r="B37" s="40" t="str">
        <x:v>Picardie Maintenance</x:v>
      </x:c>
      <x:c r="C37" s="40" t="str">
        <x:v>Informatique</x:v>
      </x:c>
      <x:c r="D37" s="40" t="str">
        <x:v>Metz</x:v>
      </x:c>
      <x:c r="E37" s="40" t="str">
        <x:v>Île-de-France</x:v>
      </x:c>
      <x:c r="F37" s="40" t="str">
        <x:v>France</x:v>
      </x:c>
      <x:c r="G37" s="40" t="str">
        <x:v>Mme Myriam Garcia</x:v>
      </x:c>
      <x:c r="H37" s="40" t="str">
        <x:v>02 77 11 94 79</x:v>
      </x:c>
      <x:c r="I37" s="40" t="str">
        <x:v>m.garcia@picardie-maintenance.fr</x:v>
      </x:c>
      <x:c r="J37" s="40" t="str">
        <x:v>À qualifier</x:v>
      </x:c>
      <x:c r="K37" s="40" t="str">
        <x:v>Faible</x:v>
      </x:c>
      <x:c r="L37" s="41" t="n">
        <x:v>198000</x:v>
      </x:c>
      <x:c r="M37" s="42" t="n">
        <x:v>20</x:v>
      </x:c>
      <x:c r="N37" s="43" t="n">
        <x:v>0.82</x:v>
      </x:c>
      <x:c r="O37" s="42" t="n">
        <x:v>77</x:v>
      </x:c>
      <x:c r="P37" s="42" t="n">
        <x:v>66</x:v>
      </x:c>
      <x:c r="Q37" s="42" t="n">
        <x:v>67</x:v>
      </x:c>
      <x:c r="R37" s="42" t="n">
        <x:f>ROUND((O37*0.4)+(P37*0.25)+(Q37*0.2)+(N37*100*0.15),0)</x:f>
        <x:v>73</x:v>
      </x:c>
      <x:c r="S37" s="44" t="n">
        <x:v>46143</x:v>
      </x:c>
      <x:c r="T37" s="44" t="n">
        <x:v>46240</x:v>
      </x:c>
      <x:c r="U37" s="40" t="str">
        <x:v>Relance / suivi trimestriel à planifier</x:v>
      </x:c>
    </x:row>
    <x:row r="38" ht="20" customHeight="1">
      <x:c r="A38" s="30" t="str">
        <x:v>FR-037</x:v>
      </x:c>
      <x:c r="B38" s="30" t="str">
        <x:v>Lorraine Bureau</x:v>
      </x:c>
      <x:c r="C38" s="30" t="str">
        <x:v>Conseil</x:v>
      </x:c>
      <x:c r="D38" s="30" t="str">
        <x:v>Orléans</x:v>
      </x:c>
      <x:c r="E38" s="30" t="str">
        <x:v>Hauts-de-France</x:v>
      </x:c>
      <x:c r="F38" s="30" t="str">
        <x:v>France</x:v>
      </x:c>
      <x:c r="G38" s="30" t="str">
        <x:v>M. Adrien Bertrand</x:v>
      </x:c>
      <x:c r="H38" s="30" t="str">
        <x:v>02 52 48 60 14</x:v>
      </x:c>
      <x:c r="I38" s="30" t="str">
        <x:v>a.bertrand@lorraine-bureau.fr</x:v>
      </x:c>
      <x:c r="J38" s="30" t="str">
        <x:v>À qualifier</x:v>
      </x:c>
      <x:c r="K38" s="30" t="str">
        <x:v>Élevée</x:v>
      </x:c>
      <x:c r="L38" s="31" t="n">
        <x:v>205000</x:v>
      </x:c>
      <x:c r="M38" s="32" t="n">
        <x:v>2</x:v>
      </x:c>
      <x:c r="N38" s="33" t="n">
        <x:v>0.82</x:v>
      </x:c>
      <x:c r="O38" s="32" t="n">
        <x:v>92</x:v>
      </x:c>
      <x:c r="P38" s="32" t="n">
        <x:v>87</x:v>
      </x:c>
      <x:c r="Q38" s="32" t="n">
        <x:v>64</x:v>
      </x:c>
      <x:c r="R38" s="32" t="n">
        <x:f>ROUND((O38*0.4)+(P38*0.25)+(Q38*0.2)+(N38*100*0.15),0)</x:f>
        <x:v>84</x:v>
      </x:c>
      <x:c r="S38" s="34" t="n">
        <x:v>46109</x:v>
      </x:c>
      <x:c r="T38" s="34" t="n">
        <x:v>46175</x:v>
      </x:c>
      <x:c r="U38" s="30" t="str">
        <x:v>Relance / suivi trimestriel à planifier</x:v>
      </x:c>
    </x:row>
    <x:row r="39" ht="20" customHeight="1">
      <x:c r="A39" s="40" t="str">
        <x:v>FR-038</x:v>
      </x:c>
      <x:c r="B39" s="40" t="str">
        <x:v>Occitanie Packaging</x:v>
      </x:c>
      <x:c r="C39" s="40" t="str">
        <x:v>Matières premières</x:v>
      </x:c>
      <x:c r="D39" s="40" t="str">
        <x:v>Brest</x:v>
      </x:c>
      <x:c r="E39" s="40" t="str">
        <x:v>Centre-Val de Loire</x:v>
      </x:c>
      <x:c r="F39" s="40" t="str">
        <x:v>France</x:v>
      </x:c>
      <x:c r="G39" s="40" t="str">
        <x:v>Mme Mélanie Vincent</x:v>
      </x:c>
      <x:c r="H39" s="40" t="str">
        <x:v>02 91 95 76 84</x:v>
      </x:c>
      <x:c r="I39" s="40" t="str">
        <x:v>m.vincent@occitanie-packaging.fr</x:v>
      </x:c>
      <x:c r="J39" s="40" t="str">
        <x:v>À qualifier</x:v>
      </x:c>
      <x:c r="K39" s="40" t="str">
        <x:v>Moyenne</x:v>
      </x:c>
      <x:c r="L39" s="41" t="n">
        <x:v>279000</x:v>
      </x:c>
      <x:c r="M39" s="42" t="n">
        <x:v>16</x:v>
      </x:c>
      <x:c r="N39" s="43" t="n">
        <x:v>0.91</x:v>
      </x:c>
      <x:c r="O39" s="42" t="n">
        <x:v>57</x:v>
      </x:c>
      <x:c r="P39" s="42" t="n">
        <x:v>70</x:v>
      </x:c>
      <x:c r="Q39" s="42" t="n">
        <x:v>63</x:v>
      </x:c>
      <x:c r="R39" s="42" t="n">
        <x:f>ROUND((O39*0.4)+(P39*0.25)+(Q39*0.2)+(N39*100*0.15),0)</x:f>
        <x:v>67</x:v>
      </x:c>
      <x:c r="S39" s="44" t="n">
        <x:v>46059</x:v>
      </x:c>
      <x:c r="T39" s="44" t="n">
        <x:v>46162</x:v>
      </x:c>
      <x:c r="U39" s="40" t="str">
        <x:v>Relance / suivi trimestriel à planifier</x:v>
      </x:c>
    </x:row>
    <x:row r="40" ht="20" customHeight="1">
      <x:c r="A40" s="30" t="str">
        <x:v>FR-039</x:v>
      </x:c>
      <x:c r="B40" s="30" t="str">
        <x:v>Azur Data Pro</x:v>
      </x:c>
      <x:c r="C40" s="30" t="str">
        <x:v>Sécurité</x:v>
      </x:c>
      <x:c r="D40" s="30" t="str">
        <x:v>Nîmes</x:v>
      </x:c>
      <x:c r="E40" s="30" t="str">
        <x:v>Occitanie</x:v>
      </x:c>
      <x:c r="F40" s="30" t="str">
        <x:v>France</x:v>
      </x:c>
      <x:c r="G40" s="30" t="str">
        <x:v>M. Samir Morel</x:v>
      </x:c>
      <x:c r="H40" s="30" t="str">
        <x:v>05 22 75 73 76</x:v>
      </x:c>
      <x:c r="I40" s="30" t="str">
        <x:v>s.morel@azur-data-pro.fr</x:v>
      </x:c>
      <x:c r="J40" s="30" t="str">
        <x:v>Actif</x:v>
      </x:c>
      <x:c r="K40" s="30" t="str">
        <x:v>Faible</x:v>
      </x:c>
      <x:c r="L40" s="31" t="n">
        <x:v>416000</x:v>
      </x:c>
      <x:c r="M40" s="32" t="n">
        <x:v>3</x:v>
      </x:c>
      <x:c r="N40" s="33" t="n">
        <x:v>0.91</x:v>
      </x:c>
      <x:c r="O40" s="32" t="n">
        <x:v>63</x:v>
      </x:c>
      <x:c r="P40" s="32" t="n">
        <x:v>68</x:v>
      </x:c>
      <x:c r="Q40" s="32" t="n">
        <x:v>78</x:v>
      </x:c>
      <x:c r="R40" s="32" t="n">
        <x:f>ROUND((O40*0.4)+(P40*0.25)+(Q40*0.2)+(N40*100*0.15),0)</x:f>
        <x:v>71</x:v>
      </x:c>
      <x:c r="S40" s="34" t="n">
        <x:v>46146</x:v>
      </x:c>
      <x:c r="T40" s="34" t="n">
        <x:v>46199</x:v>
      </x:c>
      <x:c r="U40" s="30" t="str">
        <x:v>Relance / suivi trimestriel à planifier</x:v>
      </x:c>
    </x:row>
    <x:row r="41" ht="20" customHeight="1">
      <x:c r="A41" s="40" t="str">
        <x:v>FR-040</x:v>
      </x:c>
      <x:c r="B41" s="40" t="str">
        <x:v>France Hygiène Services</x:v>
      </x:c>
      <x:c r="C41" s="40" t="str">
        <x:v>Fournitures</x:v>
      </x:c>
      <x:c r="D41" s="40" t="str">
        <x:v>Paris</x:v>
      </x:c>
      <x:c r="E41" s="40" t="str">
        <x:v>Bretagne</x:v>
      </x:c>
      <x:c r="F41" s="40" t="str">
        <x:v>France</x:v>
      </x:c>
      <x:c r="G41" s="40" t="str">
        <x:v>Mme Eva Martin</x:v>
      </x:c>
      <x:c r="H41" s="40" t="str">
        <x:v>05 69 49 23 36</x:v>
      </x:c>
      <x:c r="I41" s="40" t="str">
        <x:v>e.martin@france-hygiene-services.fr</x:v>
      </x:c>
      <x:c r="J41" s="40" t="str">
        <x:v>À surveiller</x:v>
      </x:c>
      <x:c r="K41" s="40" t="str">
        <x:v>Élevée</x:v>
      </x:c>
      <x:c r="L41" s="41" t="n">
        <x:v>410000</x:v>
      </x:c>
      <x:c r="M41" s="42" t="n">
        <x:v>21</x:v>
      </x:c>
      <x:c r="N41" s="43" t="n">
        <x:v>0.99</x:v>
      </x:c>
      <x:c r="O41" s="42" t="n">
        <x:v>77</x:v>
      </x:c>
      <x:c r="P41" s="42" t="n">
        <x:v>84</x:v>
      </x:c>
      <x:c r="Q41" s="42" t="n">
        <x:v>52</x:v>
      </x:c>
      <x:c r="R41" s="42" t="n">
        <x:f>ROUND((O41*0.4)+(P41*0.25)+(Q41*0.2)+(N41*100*0.15),0)</x:f>
        <x:v>77</x:v>
      </x:c>
      <x:c r="S41" s="44" t="n">
        <x:v>46073</x:v>
      </x:c>
      <x:c r="T41" s="44" t="n">
        <x:v>46110</x:v>
      </x:c>
      <x:c r="U41" s="40" t="str">
        <x:v>Relance / suivi trimestriel à planifier</x:v>
      </x:c>
    </x:row>
  </x:sheetData>
  <x:conditionalFormatting sqref="J2:J41">
    <x:cfRule type="expression" dxfId="0" priority="1">
      <x:formula>$J2="Actif"</x:formula>
    </x:cfRule>
    <x:cfRule type="expression" dxfId="1" priority="2">
      <x:formula>$J2="À surveiller"</x:formula>
    </x:cfRule>
    <x:cfRule type="expression" dxfId="2" priority="3">
      <x:formula>$J2="À qualifier"</x:formula>
    </x:cfRule>
    <x:cfRule type="expression" dxfId="3" priority="4">
      <x:formula>$J2="Suspendu"</x:formula>
    </x:cfRule>
  </x:conditionalFormatting>
  <x:conditionalFormatting sqref="K2:K41">
    <x:cfRule type="expression" dxfId="4" priority="5">
      <x:formula>$K2="Faible"</x:formula>
    </x:cfRule>
    <x:cfRule type="expression" dxfId="5" priority="6">
      <x:formula>$K2="Moyenne"</x:formula>
    </x:cfRule>
    <x:cfRule type="expression" dxfId="6" priority="7">
      <x:formula>$K2="Élevée"</x:formula>
    </x:cfRule>
    <x:cfRule type="expression" dxfId="7" priority="8">
      <x:formula>$K2="Stratégique"</x:formula>
    </x:cfRule>
  </x:conditionalFormatting>
  <x:conditionalFormatting sqref="L2:L41">
    <x:cfRule type="dataBar" priority="9">
      <x:dataBar>
        <x:cfvo type="min"/>
        <x:cfvo type="max"/>
        <x:color rgb="5B9BD5"/>
      </x:dataBar>
      <x:extLst>
        <x:ext xmlns:x14="http://schemas.microsoft.com/office/spreadsheetml/2009/9/main" uri="{B025F937-C7B1-47D3-B67F-A62EFF666E3E}">
          <x14:id>{AE31168B-CC53-D3CD-4184-1D8D1C64AC4B}</x14:id>
        </x:ext>
      </x:extLst>
    </x:cfRule>
  </x:conditionalFormatting>
  <x:conditionalFormatting sqref="R2:R41">
    <x:cfRule type="colorScale" priority="10">
      <x:colorScale>
        <x:cfvo type="min"/>
        <x:cfvo type="percentile" val="50"/>
        <x:cfvo type="max"/>
        <x:color rgb="F87171"/>
        <x:color rgb="FDE68A"/>
        <x:color rgb="86EFAC"/>
      </x:colorScale>
    </x:cfRule>
  </x:conditionalFormatting>
  <x:conditionalFormatting sqref="N2:N41">
    <x:cfRule type="colorScale" priority="11">
      <x:colorScale>
        <x:cfvo type="min"/>
        <x:cfvo type="percentile" val="50"/>
        <x:cfvo type="max"/>
        <x:color rgb="FCA5A5"/>
        <x:color rgb="FDE68A"/>
        <x:color rgb="BBF7D0"/>
      </x:colorScale>
    </x:cfRule>
  </x:conditionalFormatting>
  <x:dataValidations count="4">
    <x:dataValidation type="list" sqref="C2:C41">
      <x:formula1>Référentiels!$A$2:$A$11</x:formula1>
    </x:dataValidation>
    <x:dataValidation type="list" sqref="J2:J41">
      <x:formula1>Référentiels!$B$2:$B$5</x:formula1>
    </x:dataValidation>
    <x:dataValidation type="list" sqref="K2:K41">
      <x:formula1>Référentiels!$C$2:$C$5</x:formula1>
    </x:dataValidation>
    <x:dataValidation type="list" sqref="D2:D41">
      <x:formula1>Référentiels!$D$2:$D$31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052103d23d814953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9" id="{AE31168B-CC53-D3CD-4184-1D8D1C64AC4B}">
            <x14:dataBar gradient="1">
              <x14:cfvo type="min"/>
              <x14:cfvo type="max"/>
              <x14:fillColor rgb="5B9BD5"/>
            </x14:dataBar>
          </x14:cfRule>
          <xm:sqref>L2:L41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4" hidden="0" customWidth="1"/>
    <x:col min="3" max="3" width="4" hidden="0" customWidth="1"/>
    <x:col min="4" max="4" width="20" hidden="0" customWidth="1"/>
    <x:col min="5" max="5" width="14" hidden="0" customWidth="1"/>
    <x:col min="6" max="6" width="4" hidden="0" customWidth="1"/>
    <x:col min="7" max="7" width="20" hidden="0" customWidth="1"/>
    <x:col min="8" max="8" width="14" hidden="0" customWidth="1"/>
  </x:cols>
  <x:sheetData>
    <x:row r="1" ht="30" customHeight="1">
      <x:c r="A1" s="51" t="str">
        <x:v>Tableau de bord fournisseurs - contexte France</x:v>
      </x:c>
      <x:c r="B1"/>
      <x:c r="C1"/>
      <x:c r="D1"/>
      <x:c r="E1"/>
      <x:c r="F1"/>
      <x:c r="G1"/>
      <x:c r="H1"/>
    </x:row>
    <x:row r="2" ht="30" customHeight="1">
      <x:c r="A2" s="57" t="str">
        <x:v>Fournisseurs actifs</x:v>
      </x:c>
      <x:c r="B2" s="57" t="n">
        <x:f>COUNTIF('Suivi Fournisseurs'!J:J,"Actif")</x:f>
        <x:v>12</x:v>
      </x:c>
      <x:c r="C2" s="57" t="str">
        <x:v>CA total</x:v>
      </x:c>
      <x:c r="D2" s="62" t="n">
        <x:f>SUM('Suivi Fournisseurs'!L:L)</x:f>
        <x:v>16056000</x:v>
      </x:c>
      <x:c r="E2" s="57" t="str">
        <x:v>Score moyen</x:v>
      </x:c>
      <x:c r="F2" s="57" t="n">
        <x:f>ROUND(AVERAGE('Suivi Fournisseurs'!R:R),0)</x:f>
        <x:v>78</x:v>
      </x:c>
      <x:c r="G2" s="57" t="str">
        <x:v>Critiques élevées</x:v>
      </x:c>
      <x:c r="H2" s="57" t="n">
        <x:f>COUNTIF('Suivi Fournisseurs'!K:K,"Élevée")</x:f>
        <x:v>13</x:v>
      </x:c>
    </x:row>
    <x:row r="3" ht="30" customHeight="1">
      <x:c r="A3" s="57" t="str">
        <x:v>À surveiller</x:v>
      </x:c>
      <x:c r="B3" s="57" t="n">
        <x:f>COUNTIF('Suivi Fournisseurs'!J:J,"À surveiller")</x:f>
        <x:v>9</x:v>
      </x:c>
      <x:c r="C3" s="57" t="str">
        <x:v>Suspendus</x:v>
      </x:c>
      <x:c r="D3" s="57" t="n">
        <x:f>COUNTIF('Suivi Fournisseurs'!J:J,"Suspendu")</x:f>
        <x:v>6</x:v>
      </x:c>
      <x:c r="E3" s="57" t="str">
        <x:v>Conformité moyenne</x:v>
      </x:c>
      <x:c r="F3" s="64" t="n">
        <x:f>AVERAGE('Suivi Fournisseurs'!N:N)</x:f>
        <x:v>0.9059999999999997</x:v>
      </x:c>
      <x:c r="G3" s="57" t="str">
        <x:v>Stratégiques</x:v>
      </x:c>
      <x:c r="H3" s="57" t="n">
        <x:f>COUNTIF('Suivi Fournisseurs'!K:K,"Stratégique")</x:f>
        <x:v>10</x:v>
      </x:c>
    </x:row>
    <x:row r="5">
      <x:c r="A5" s="10" t="str">
        <x:v>Statut</x:v>
      </x:c>
      <x:c r="B5" s="10" t="str">
        <x:v>Nombre</x:v>
      </x:c>
      <x:c r="D5" s="10" t="str">
        <x:v>Criticité</x:v>
      </x:c>
      <x:c r="E5" s="10" t="str">
        <x:v>Nombre</x:v>
      </x:c>
    </x:row>
    <x:row r="6">
      <x:c r="A6" s="67" t="str">
        <x:v>Actif</x:v>
      </x:c>
      <x:c r="B6" s="67" t="n">
        <x:f>COUNTIF('Suivi Fournisseurs'!J:J,A6)</x:f>
        <x:v>12</x:v>
      </x:c>
      <x:c r="D6" s="67" t="str">
        <x:v>Faible</x:v>
      </x:c>
      <x:c r="E6" s="67" t="n">
        <x:f>COUNTIF('Suivi Fournisseurs'!K:K,D6)</x:f>
        <x:v>11</x:v>
      </x:c>
    </x:row>
    <x:row r="7">
      <x:c r="A7" s="67" t="str">
        <x:v>À surveiller</x:v>
      </x:c>
      <x:c r="B7" s="67" t="n">
        <x:f>COUNTIF('Suivi Fournisseurs'!J:J,A7)</x:f>
        <x:v>9</x:v>
      </x:c>
      <x:c r="D7" s="67" t="str">
        <x:v>Moyenne</x:v>
      </x:c>
      <x:c r="E7" s="67" t="n">
        <x:f>COUNTIF('Suivi Fournisseurs'!K:K,D7)</x:f>
        <x:v>6</x:v>
      </x:c>
    </x:row>
    <x:row r="8">
      <x:c r="A8" s="67" t="str">
        <x:v>À qualifier</x:v>
      </x:c>
      <x:c r="B8" s="67" t="n">
        <x:f>COUNTIF('Suivi Fournisseurs'!J:J,A8)</x:f>
        <x:v>13</x:v>
      </x:c>
      <x:c r="D8" s="67" t="str">
        <x:v>Élevée</x:v>
      </x:c>
      <x:c r="E8" s="67" t="n">
        <x:f>COUNTIF('Suivi Fournisseurs'!K:K,D8)</x:f>
        <x:v>13</x:v>
      </x:c>
    </x:row>
    <x:row r="9">
      <x:c r="A9" s="67" t="str">
        <x:v>Suspendu</x:v>
      </x:c>
      <x:c r="B9" s="67" t="n">
        <x:f>COUNTIF('Suivi Fournisseurs'!J:J,A9)</x:f>
        <x:v>6</x:v>
      </x:c>
      <x:c r="D9" s="67" t="str">
        <x:v>Stratégique</x:v>
      </x:c>
      <x:c r="E9" s="67" t="n">
        <x:f>COUNTIF('Suivi Fournisseurs'!K:K,D9)</x:f>
        <x:v>10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707fa66d1dae4b6b"/>
</x:worksheet>
</file>

<file path=xl/worksheets/sheet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</x:cols>
  <x:sheetData>
    <x:row r="1">
      <x:c r="A1" s="4" t="str">
        <x:v>Catégories</x:v>
      </x:c>
      <x:c r="B1" s="4" t="str">
        <x:v>Statuts</x:v>
      </x:c>
      <x:c r="C1" s="4" t="str">
        <x:v>Criticités</x:v>
      </x:c>
      <x:c r="D1" s="4" t="str">
        <x:v>Villes</x:v>
      </x:c>
      <x:c r="E1" s="4" t="str">
        <x:v>Régions</x:v>
      </x:c>
    </x:row>
    <x:row r="2">
      <x:c r="A2" t="str">
        <x:v>Fournitures</x:v>
      </x:c>
      <x:c r="B2" t="str">
        <x:v>Actif</x:v>
      </x:c>
      <x:c r="C2" t="str">
        <x:v>Faible</x:v>
      </x:c>
      <x:c r="D2" t="str">
        <x:v>Paris</x:v>
      </x:c>
      <x:c r="E2" t="str">
        <x:v>Île-de-France</x:v>
      </x:c>
    </x:row>
    <x:row r="3">
      <x:c r="A3" t="str">
        <x:v>Transport</x:v>
      </x:c>
      <x:c r="B3" t="str">
        <x:v>À surveiller</x:v>
      </x:c>
      <x:c r="C3" t="str">
        <x:v>Moyenne</x:v>
      </x:c>
      <x:c r="D3" t="str">
        <x:v>Lyon</x:v>
      </x:c>
      <x:c r="E3" t="str">
        <x:v>Auvergne-Rhône-Alpes</x:v>
      </x:c>
    </x:row>
    <x:row r="4">
      <x:c r="A4" t="str">
        <x:v>Informatique</x:v>
      </x:c>
      <x:c r="B4" t="str">
        <x:v>À qualifier</x:v>
      </x:c>
      <x:c r="C4" t="str">
        <x:v>Élevée</x:v>
      </x:c>
      <x:c r="D4" t="str">
        <x:v>Marseille</x:v>
      </x:c>
      <x:c r="E4" t="str">
        <x:v>Provence-Alpes-Côte d’Azur</x:v>
      </x:c>
    </x:row>
    <x:row r="5">
      <x:c r="A5" t="str">
        <x:v>Maintenance</x:v>
      </x:c>
      <x:c r="B5" t="str">
        <x:v>Suspendu</x:v>
      </x:c>
      <x:c r="C5" t="str">
        <x:v>Stratégique</x:v>
      </x:c>
      <x:c r="D5" t="str">
        <x:v>Toulouse</x:v>
      </x:c>
      <x:c r="E5" t="str">
        <x:v>Occitanie</x:v>
      </x:c>
    </x:row>
    <x:row r="6">
      <x:c r="A6" t="str">
        <x:v>Conseil</x:v>
      </x:c>
      <x:c r="B6"/>
      <x:c r="C6"/>
      <x:c r="D6" t="str">
        <x:v>Bordeaux</x:v>
      </x:c>
      <x:c r="E6" t="str">
        <x:v>Nouvelle-Aquitaine</x:v>
      </x:c>
    </x:row>
    <x:row r="7">
      <x:c r="A7" t="str">
        <x:v>Services</x:v>
      </x:c>
      <x:c r="B7"/>
      <x:c r="C7"/>
      <x:c r="D7" t="str">
        <x:v>Lille</x:v>
      </x:c>
      <x:c r="E7" t="str">
        <x:v>Hauts-de-France</x:v>
      </x:c>
    </x:row>
    <x:row r="8">
      <x:c r="A8" t="str">
        <x:v>Matières premières</x:v>
      </x:c>
      <x:c r="B8"/>
      <x:c r="C8"/>
      <x:c r="D8" t="str">
        <x:v>Nantes</x:v>
      </x:c>
      <x:c r="E8" t="str">
        <x:v>Pays de la Loire</x:v>
      </x:c>
    </x:row>
    <x:row r="9">
      <x:c r="A9" t="str">
        <x:v>Équipement</x:v>
      </x:c>
      <x:c r="B9"/>
      <x:c r="C9"/>
      <x:c r="D9" t="str">
        <x:v>Nice</x:v>
      </x:c>
      <x:c r="E9" t="str">
        <x:v>Grand Est</x:v>
      </x:c>
    </x:row>
    <x:row r="10">
      <x:c r="A10" t="str">
        <x:v>Sécurité</x:v>
      </x:c>
      <x:c r="B10"/>
      <x:c r="C10"/>
      <x:c r="D10" t="str">
        <x:v>Rennes</x:v>
      </x:c>
      <x:c r="E10" t="str">
        <x:v>Bretagne</x:v>
      </x:c>
    </x:row>
    <x:row r="11">
      <x:c r="A11" t="str">
        <x:v>Nettoyage</x:v>
      </x:c>
      <x:c r="B11"/>
      <x:c r="C11"/>
      <x:c r="D11" t="str">
        <x:v>Strasbourg</x:v>
      </x:c>
      <x:c r="E11" t="str">
        <x:v>Normandie</x:v>
      </x:c>
    </x:row>
    <x:row r="12">
      <x:c r="A12"/>
      <x:c r="B12"/>
      <x:c r="C12"/>
      <x:c r="D12" t="str">
        <x:v>Montpellier</x:v>
      </x:c>
      <x:c r="E12" t="str">
        <x:v>Centre-Val de Loire</x:v>
      </x:c>
    </x:row>
    <x:row r="13">
      <x:c r="A13"/>
      <x:c r="B13"/>
      <x:c r="C13"/>
      <x:c r="D13" t="str">
        <x:v>Grenoble</x:v>
      </x:c>
      <x:c r="E13" t="str">
        <x:v>Bourgogne-Franche-Comté</x:v>
      </x:c>
    </x:row>
    <x:row r="14">
      <x:c r="A14"/>
      <x:c r="B14"/>
      <x:c r="C14"/>
      <x:c r="D14" t="str">
        <x:v>Rouen</x:v>
      </x:c>
      <x:c r="E14"/>
    </x:row>
    <x:row r="15">
      <x:c r="A15"/>
      <x:c r="B15"/>
      <x:c r="C15"/>
      <x:c r="D15" t="str">
        <x:v>Dijon</x:v>
      </x:c>
      <x:c r="E15"/>
    </x:row>
    <x:row r="16">
      <x:c r="A16"/>
      <x:c r="B16"/>
      <x:c r="C16"/>
      <x:c r="D16" t="str">
        <x:v>Reims</x:v>
      </x:c>
      <x:c r="E16"/>
    </x:row>
    <x:row r="17">
      <x:c r="A17"/>
      <x:c r="B17"/>
      <x:c r="C17"/>
      <x:c r="D17" t="str">
        <x:v>Tours</x:v>
      </x:c>
      <x:c r="E17"/>
    </x:row>
    <x:row r="18">
      <x:c r="A18"/>
      <x:c r="B18"/>
      <x:c r="C18"/>
      <x:c r="D18" t="str">
        <x:v>Angers</x:v>
      </x:c>
      <x:c r="E18"/>
    </x:row>
    <x:row r="19">
      <x:c r="A19"/>
      <x:c r="B19"/>
      <x:c r="C19"/>
      <x:c r="D19" t="str">
        <x:v>Clermont-Ferrand</x:v>
      </x:c>
      <x:c r="E19"/>
    </x:row>
    <x:row r="20">
      <x:c r="A20"/>
      <x:c r="B20"/>
      <x:c r="C20"/>
      <x:c r="D20" t="str">
        <x:v>Metz</x:v>
      </x:c>
      <x:c r="E20"/>
    </x:row>
    <x:row r="21">
      <x:c r="A21"/>
      <x:c r="B21"/>
      <x:c r="C21"/>
      <x:c r="D21" t="str">
        <x:v>Nancy</x:v>
      </x:c>
      <x:c r="E21"/>
    </x:row>
    <x:row r="22">
      <x:c r="A22"/>
      <x:c r="B22"/>
      <x:c r="C22"/>
      <x:c r="D22" t="str">
        <x:v>Le Havre</x:v>
      </x:c>
      <x:c r="E22"/>
    </x:row>
    <x:row r="23">
      <x:c r="A23"/>
      <x:c r="B23"/>
      <x:c r="C23"/>
      <x:c r="D23" t="str">
        <x:v>Orléans</x:v>
      </x:c>
      <x:c r="E23"/>
    </x:row>
    <x:row r="24">
      <x:c r="A24"/>
      <x:c r="B24"/>
      <x:c r="C24"/>
      <x:c r="D24" t="str">
        <x:v>Aix-en-Provence</x:v>
      </x:c>
      <x:c r="E24"/>
    </x:row>
    <x:row r="25">
      <x:c r="A25"/>
      <x:c r="B25"/>
      <x:c r="C25"/>
      <x:c r="D25" t="str">
        <x:v>Saint-Étienne</x:v>
      </x:c>
      <x:c r="E25"/>
    </x:row>
    <x:row r="26">
      <x:c r="A26"/>
      <x:c r="B26"/>
      <x:c r="C26"/>
      <x:c r="D26" t="str">
        <x:v>Brest</x:v>
      </x:c>
      <x:c r="E26"/>
    </x:row>
    <x:row r="27">
      <x:c r="A27"/>
      <x:c r="B27"/>
      <x:c r="C27"/>
      <x:c r="D27" t="str">
        <x:v>Caen</x:v>
      </x:c>
      <x:c r="E27"/>
    </x:row>
    <x:row r="28">
      <x:c r="A28"/>
      <x:c r="B28"/>
      <x:c r="C28"/>
      <x:c r="D28" t="str">
        <x:v>Limoges</x:v>
      </x:c>
      <x:c r="E28"/>
    </x:row>
    <x:row r="29">
      <x:c r="A29"/>
      <x:c r="B29"/>
      <x:c r="C29"/>
      <x:c r="D29" t="str">
        <x:v>Nîmes</x:v>
      </x:c>
      <x:c r="E29"/>
    </x:row>
    <x:row r="30">
      <x:c r="A30"/>
      <x:c r="B30"/>
      <x:c r="C30"/>
      <x:c r="D30" t="str">
        <x:v>Perpignan</x:v>
      </x:c>
      <x:c r="E30"/>
    </x:row>
    <x:row r="31">
      <x:c r="A31"/>
      <x:c r="B31"/>
      <x:c r="C31"/>
      <x:c r="D31" t="str">
        <x:v>Besançon</x:v>
      </x:c>
      <x:c r="E31"/>
    </x:row>
  </x:sheetData>
  <x:pageMargins left="0.7" right="0.7" top="0.75" bottom="0.75" header="0.3" footer="0.3"/>
</x:worksheet>
</file>