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xr:revisionPtr revIDLastSave="0" documentId="8_{5BC066EF-BF1D-4333-9FBB-FDEEF60CF0B2}" xr6:coauthVersionLast="47" xr6:coauthVersionMax="47" xr10:uidLastSave="{00000000-0000-0000-0000-000000000000}"/>
  <bookViews>
    <workbookView xWindow="-120" yWindow="-120" windowWidth="20730" windowHeight="11040" firstSheet="2" activeTab="8" xr2:uid="{00000000-000D-0000-FFFF-FFFF00000000}"/>
  </bookViews>
  <sheets>
    <sheet name="Mode D'emploi" sheetId="1" r:id="rId1"/>
    <sheet name="PARAMETRES" sheetId="2" r:id="rId2"/>
    <sheet name="TVA" sheetId="3" r:id="rId3"/>
    <sheet name="PLAN_PCG" sheetId="4" r:id="rId4"/>
    <sheet name="OUVERTURE" sheetId="5" r:id="rId5"/>
    <sheet name="JOURNAL" sheetId="6" r:id="rId6"/>
    <sheet name="BALANCE" sheetId="7" r:id="rId7"/>
    <sheet name="CONTROLES" sheetId="8" r:id="rId8"/>
    <sheet name="FEC_EXPORT" sheetId="9" r:id="rId9"/>
    <sheet name="TABLEAU_BORD" sheetId="10" r:id="rId10"/>
  </sheets>
  <calcPr calcId="191029"/>
  <fileRecoveryPr repairLoad="1"/>
</workbook>
</file>

<file path=xl/calcChain.xml><?xml version="1.0" encoding="utf-8"?>
<calcChain xmlns="http://schemas.openxmlformats.org/spreadsheetml/2006/main">
  <c r="I81" i="7" l="1"/>
  <c r="H81" i="7"/>
  <c r="G81" i="7"/>
  <c r="F81" i="7"/>
  <c r="J81" i="7" s="1"/>
  <c r="I80" i="7"/>
  <c r="H80" i="7"/>
  <c r="G80" i="7"/>
  <c r="F80" i="7"/>
  <c r="J80" i="7" s="1"/>
  <c r="I79" i="7"/>
  <c r="H79" i="7"/>
  <c r="G79" i="7"/>
  <c r="F79" i="7"/>
  <c r="J79" i="7" s="1"/>
  <c r="J78" i="7"/>
  <c r="L78" i="7" s="1"/>
  <c r="I78" i="7"/>
  <c r="H78" i="7"/>
  <c r="G78" i="7"/>
  <c r="F78" i="7"/>
  <c r="I77" i="7"/>
  <c r="H77" i="7"/>
  <c r="G77" i="7"/>
  <c r="F77" i="7"/>
  <c r="J77" i="7" s="1"/>
  <c r="I76" i="7"/>
  <c r="H76" i="7"/>
  <c r="G76" i="7"/>
  <c r="F76" i="7"/>
  <c r="J76" i="7" s="1"/>
  <c r="I75" i="7"/>
  <c r="H75" i="7"/>
  <c r="G75" i="7"/>
  <c r="F75" i="7"/>
  <c r="J75" i="7" s="1"/>
  <c r="I74" i="7"/>
  <c r="H74" i="7"/>
  <c r="G74" i="7"/>
  <c r="F74" i="7"/>
  <c r="J74" i="7" s="1"/>
  <c r="I73" i="7"/>
  <c r="H73" i="7"/>
  <c r="G73" i="7"/>
  <c r="F73" i="7"/>
  <c r="J73" i="7" s="1"/>
  <c r="I72" i="7"/>
  <c r="H72" i="7"/>
  <c r="G72" i="7"/>
  <c r="F72" i="7"/>
  <c r="J72" i="7" s="1"/>
  <c r="I71" i="7"/>
  <c r="H71" i="7"/>
  <c r="G71" i="7"/>
  <c r="F71" i="7"/>
  <c r="J71" i="7" s="1"/>
  <c r="J70" i="7"/>
  <c r="L70" i="7" s="1"/>
  <c r="I70" i="7"/>
  <c r="H70" i="7"/>
  <c r="G70" i="7"/>
  <c r="F70" i="7"/>
  <c r="I69" i="7"/>
  <c r="J69" i="7" s="1"/>
  <c r="H69" i="7"/>
  <c r="G69" i="7"/>
  <c r="F69" i="7"/>
  <c r="I68" i="7"/>
  <c r="H68" i="7"/>
  <c r="G68" i="7"/>
  <c r="F68" i="7"/>
  <c r="J68" i="7" s="1"/>
  <c r="I67" i="7"/>
  <c r="H67" i="7"/>
  <c r="G67" i="7"/>
  <c r="F67" i="7"/>
  <c r="J67" i="7" s="1"/>
  <c r="I66" i="7"/>
  <c r="H66" i="7"/>
  <c r="G66" i="7"/>
  <c r="F66" i="7"/>
  <c r="J66" i="7" s="1"/>
  <c r="I65" i="7"/>
  <c r="H65" i="7"/>
  <c r="G65" i="7"/>
  <c r="F65" i="7"/>
  <c r="J65" i="7" s="1"/>
  <c r="I64" i="7"/>
  <c r="H64" i="7"/>
  <c r="G64" i="7"/>
  <c r="F64" i="7"/>
  <c r="J64" i="7" s="1"/>
  <c r="I63" i="7"/>
  <c r="H63" i="7"/>
  <c r="G63" i="7"/>
  <c r="F63" i="7"/>
  <c r="J63" i="7" s="1"/>
  <c r="J62" i="7"/>
  <c r="L62" i="7" s="1"/>
  <c r="I62" i="7"/>
  <c r="H62" i="7"/>
  <c r="G62" i="7"/>
  <c r="F62" i="7"/>
  <c r="I61" i="7"/>
  <c r="J61" i="7" s="1"/>
  <c r="H61" i="7"/>
  <c r="G61" i="7"/>
  <c r="F61" i="7"/>
  <c r="I60" i="7"/>
  <c r="H60" i="7"/>
  <c r="G60" i="7"/>
  <c r="F60" i="7"/>
  <c r="J60" i="7" s="1"/>
  <c r="I59" i="7"/>
  <c r="H59" i="7"/>
  <c r="G59" i="7"/>
  <c r="F59" i="7"/>
  <c r="J59" i="7" s="1"/>
  <c r="I58" i="7"/>
  <c r="H58" i="7"/>
  <c r="G58" i="7"/>
  <c r="F58" i="7"/>
  <c r="J58" i="7" s="1"/>
  <c r="I57" i="7"/>
  <c r="H57" i="7"/>
  <c r="G57" i="7"/>
  <c r="F57" i="7"/>
  <c r="J57" i="7" s="1"/>
  <c r="I56" i="7"/>
  <c r="H56" i="7"/>
  <c r="G56" i="7"/>
  <c r="F56" i="7"/>
  <c r="J56" i="7" s="1"/>
  <c r="I55" i="7"/>
  <c r="H55" i="7"/>
  <c r="G55" i="7"/>
  <c r="F55" i="7"/>
  <c r="J55" i="7" s="1"/>
  <c r="J54" i="7"/>
  <c r="E9" i="10" s="1"/>
  <c r="I54" i="7"/>
  <c r="H54" i="7"/>
  <c r="G54" i="7"/>
  <c r="F54" i="7"/>
  <c r="I53" i="7"/>
  <c r="J53" i="7" s="1"/>
  <c r="H53" i="7"/>
  <c r="G53" i="7"/>
  <c r="F53" i="7"/>
  <c r="I52" i="7"/>
  <c r="H52" i="7"/>
  <c r="G52" i="7"/>
  <c r="F52" i="7"/>
  <c r="J52" i="7" s="1"/>
  <c r="I51" i="7"/>
  <c r="H51" i="7"/>
  <c r="G51" i="7"/>
  <c r="F51" i="7"/>
  <c r="J51" i="7" s="1"/>
  <c r="I50" i="7"/>
  <c r="H50" i="7"/>
  <c r="G50" i="7"/>
  <c r="F50" i="7"/>
  <c r="J50" i="7" s="1"/>
  <c r="I49" i="7"/>
  <c r="H49" i="7"/>
  <c r="G49" i="7"/>
  <c r="F49" i="7"/>
  <c r="J49" i="7" s="1"/>
  <c r="I48" i="7"/>
  <c r="H48" i="7"/>
  <c r="G48" i="7"/>
  <c r="F48" i="7"/>
  <c r="J48" i="7" s="1"/>
  <c r="I47" i="7"/>
  <c r="H47" i="7"/>
  <c r="G47" i="7"/>
  <c r="F47" i="7"/>
  <c r="J47" i="7" s="1"/>
  <c r="J46" i="7"/>
  <c r="L46" i="7" s="1"/>
  <c r="I46" i="7"/>
  <c r="H46" i="7"/>
  <c r="G46" i="7"/>
  <c r="F46" i="7"/>
  <c r="I45" i="7"/>
  <c r="J45" i="7" s="1"/>
  <c r="H45" i="7"/>
  <c r="G45" i="7"/>
  <c r="F45" i="7"/>
  <c r="I44" i="7"/>
  <c r="H44" i="7"/>
  <c r="G44" i="7"/>
  <c r="F44" i="7"/>
  <c r="J44" i="7" s="1"/>
  <c r="I43" i="7"/>
  <c r="H43" i="7"/>
  <c r="G43" i="7"/>
  <c r="F43" i="7"/>
  <c r="J43" i="7" s="1"/>
  <c r="I42" i="7"/>
  <c r="H42" i="7"/>
  <c r="G42" i="7"/>
  <c r="F42" i="7"/>
  <c r="J42" i="7" s="1"/>
  <c r="I41" i="7"/>
  <c r="H41" i="7"/>
  <c r="G41" i="7"/>
  <c r="F41" i="7"/>
  <c r="J41" i="7" s="1"/>
  <c r="I40" i="7"/>
  <c r="H40" i="7"/>
  <c r="G40" i="7"/>
  <c r="F40" i="7"/>
  <c r="J40" i="7" s="1"/>
  <c r="I39" i="7"/>
  <c r="H39" i="7"/>
  <c r="G39" i="7"/>
  <c r="F39" i="7"/>
  <c r="J39" i="7" s="1"/>
  <c r="J38" i="7"/>
  <c r="L38" i="7" s="1"/>
  <c r="I38" i="7"/>
  <c r="H38" i="7"/>
  <c r="G38" i="7"/>
  <c r="F38" i="7"/>
  <c r="I37" i="7"/>
  <c r="J37" i="7" s="1"/>
  <c r="H37" i="7"/>
  <c r="G37" i="7"/>
  <c r="F37" i="7"/>
  <c r="I36" i="7"/>
  <c r="H36" i="7"/>
  <c r="G36" i="7"/>
  <c r="F36" i="7"/>
  <c r="J36" i="7" s="1"/>
  <c r="I35" i="7"/>
  <c r="H35" i="7"/>
  <c r="G35" i="7"/>
  <c r="F35" i="7"/>
  <c r="J35" i="7" s="1"/>
  <c r="I34" i="7"/>
  <c r="H34" i="7"/>
  <c r="G34" i="7"/>
  <c r="F34" i="7"/>
  <c r="J34" i="7" s="1"/>
  <c r="I33" i="7"/>
  <c r="H33" i="7"/>
  <c r="G33" i="7"/>
  <c r="F33" i="7"/>
  <c r="J33" i="7" s="1"/>
  <c r="I32" i="7"/>
  <c r="H32" i="7"/>
  <c r="G32" i="7"/>
  <c r="F32" i="7"/>
  <c r="J32" i="7" s="1"/>
  <c r="I31" i="7"/>
  <c r="H31" i="7"/>
  <c r="G31" i="7"/>
  <c r="F31" i="7"/>
  <c r="J31" i="7" s="1"/>
  <c r="J30" i="7"/>
  <c r="L30" i="7" s="1"/>
  <c r="I30" i="7"/>
  <c r="H30" i="7"/>
  <c r="G30" i="7"/>
  <c r="F30" i="7"/>
  <c r="I29" i="7"/>
  <c r="J29" i="7" s="1"/>
  <c r="H29" i="7"/>
  <c r="G29" i="7"/>
  <c r="F29" i="7"/>
  <c r="I28" i="7"/>
  <c r="H28" i="7"/>
  <c r="G28" i="7"/>
  <c r="F28" i="7"/>
  <c r="J28" i="7" s="1"/>
  <c r="I27" i="7"/>
  <c r="H27" i="7"/>
  <c r="G27" i="7"/>
  <c r="F27" i="7"/>
  <c r="J27" i="7" s="1"/>
  <c r="I26" i="7"/>
  <c r="H26" i="7"/>
  <c r="G26" i="7"/>
  <c r="F26" i="7"/>
  <c r="J26" i="7" s="1"/>
  <c r="I25" i="7"/>
  <c r="H25" i="7"/>
  <c r="G25" i="7"/>
  <c r="F25" i="7"/>
  <c r="J25" i="7" s="1"/>
  <c r="I24" i="7"/>
  <c r="H24" i="7"/>
  <c r="G24" i="7"/>
  <c r="F24" i="7"/>
  <c r="J24" i="7" s="1"/>
  <c r="I23" i="7"/>
  <c r="H23" i="7"/>
  <c r="G23" i="7"/>
  <c r="F23" i="7"/>
  <c r="J23" i="7" s="1"/>
  <c r="J22" i="7"/>
  <c r="L22" i="7" s="1"/>
  <c r="I22" i="7"/>
  <c r="H22" i="7"/>
  <c r="G22" i="7"/>
  <c r="F22" i="7"/>
  <c r="I21" i="7"/>
  <c r="J21" i="7" s="1"/>
  <c r="H21" i="7"/>
  <c r="G21" i="7"/>
  <c r="F21" i="7"/>
  <c r="I20" i="7"/>
  <c r="H20" i="7"/>
  <c r="G20" i="7"/>
  <c r="F20" i="7"/>
  <c r="J20" i="7" s="1"/>
  <c r="I19" i="7"/>
  <c r="H19" i="7"/>
  <c r="G19" i="7"/>
  <c r="F19" i="7"/>
  <c r="J19" i="7" s="1"/>
  <c r="I18" i="7"/>
  <c r="H18" i="7"/>
  <c r="G18" i="7"/>
  <c r="F18" i="7"/>
  <c r="J18" i="7" s="1"/>
  <c r="I17" i="7"/>
  <c r="H17" i="7"/>
  <c r="G17" i="7"/>
  <c r="F17" i="7"/>
  <c r="J17" i="7" s="1"/>
  <c r="I16" i="7"/>
  <c r="H16" i="7"/>
  <c r="G16" i="7"/>
  <c r="F16" i="7"/>
  <c r="J16" i="7" s="1"/>
  <c r="I15" i="7"/>
  <c r="H15" i="7"/>
  <c r="G15" i="7"/>
  <c r="F15" i="7"/>
  <c r="J15" i="7" s="1"/>
  <c r="J14" i="7"/>
  <c r="L14" i="7" s="1"/>
  <c r="I14" i="7"/>
  <c r="H14" i="7"/>
  <c r="G14" i="7"/>
  <c r="F14" i="7"/>
  <c r="I13" i="7"/>
  <c r="J13" i="7" s="1"/>
  <c r="H13" i="7"/>
  <c r="G13" i="7"/>
  <c r="F13" i="7"/>
  <c r="I12" i="7"/>
  <c r="H12" i="7"/>
  <c r="G12" i="7"/>
  <c r="F12" i="7"/>
  <c r="J12" i="7" s="1"/>
  <c r="I11" i="7"/>
  <c r="H11" i="7"/>
  <c r="G11" i="7"/>
  <c r="F11" i="7"/>
  <c r="J11" i="7" s="1"/>
  <c r="I10" i="7"/>
  <c r="H10" i="7"/>
  <c r="G10" i="7"/>
  <c r="F10" i="7"/>
  <c r="J10" i="7" s="1"/>
  <c r="I9" i="7"/>
  <c r="H9" i="7"/>
  <c r="G9" i="7"/>
  <c r="F9" i="7"/>
  <c r="J9" i="7" s="1"/>
  <c r="I8" i="7"/>
  <c r="H8" i="7"/>
  <c r="G8" i="7"/>
  <c r="F8" i="7"/>
  <c r="J8" i="7" s="1"/>
  <c r="I7" i="7"/>
  <c r="H7" i="7"/>
  <c r="G7" i="7"/>
  <c r="F7" i="7"/>
  <c r="J7" i="7" s="1"/>
  <c r="J6" i="7"/>
  <c r="L6" i="7" s="1"/>
  <c r="I6" i="7"/>
  <c r="H6" i="7"/>
  <c r="G6" i="7"/>
  <c r="F6" i="7"/>
  <c r="I5" i="7"/>
  <c r="J5" i="7" s="1"/>
  <c r="H5" i="7"/>
  <c r="G5" i="7"/>
  <c r="F5" i="7"/>
  <c r="I4" i="7"/>
  <c r="I82" i="7" s="1"/>
  <c r="H4" i="7"/>
  <c r="H82" i="7" s="1"/>
  <c r="G4" i="7"/>
  <c r="G82" i="7" s="1"/>
  <c r="F4" i="7"/>
  <c r="J4" i="7" s="1"/>
  <c r="Y205" i="6"/>
  <c r="X205" i="6"/>
  <c r="Q205" i="6"/>
  <c r="P205" i="6"/>
  <c r="O205" i="6"/>
  <c r="F205" i="6"/>
  <c r="B205" i="6"/>
  <c r="Y204" i="6"/>
  <c r="X204" i="6"/>
  <c r="Q204" i="6"/>
  <c r="P204" i="6"/>
  <c r="O204" i="6"/>
  <c r="F204" i="6"/>
  <c r="B204" i="6"/>
  <c r="Y203" i="6"/>
  <c r="X203" i="6"/>
  <c r="Q203" i="6"/>
  <c r="P203" i="6"/>
  <c r="O203" i="6"/>
  <c r="F203" i="6"/>
  <c r="B203" i="6"/>
  <c r="Y202" i="6"/>
  <c r="X202" i="6"/>
  <c r="Q202" i="6"/>
  <c r="P202" i="6"/>
  <c r="O202" i="6"/>
  <c r="F202" i="6"/>
  <c r="B202" i="6"/>
  <c r="Y201" i="6"/>
  <c r="X201" i="6"/>
  <c r="Q201" i="6"/>
  <c r="P201" i="6"/>
  <c r="O201" i="6"/>
  <c r="F201" i="6"/>
  <c r="B201" i="6"/>
  <c r="Y200" i="6"/>
  <c r="X200" i="6"/>
  <c r="Q200" i="6"/>
  <c r="P200" i="6"/>
  <c r="O200" i="6"/>
  <c r="F200" i="6"/>
  <c r="B200" i="6"/>
  <c r="Y199" i="6"/>
  <c r="X199" i="6"/>
  <c r="Q199" i="6"/>
  <c r="P199" i="6"/>
  <c r="O199" i="6"/>
  <c r="F199" i="6"/>
  <c r="B199" i="6"/>
  <c r="Y198" i="6"/>
  <c r="X198" i="6"/>
  <c r="Q198" i="6"/>
  <c r="P198" i="6"/>
  <c r="O198" i="6"/>
  <c r="F198" i="6"/>
  <c r="B198" i="6"/>
  <c r="Y197" i="6"/>
  <c r="X197" i="6"/>
  <c r="Q197" i="6"/>
  <c r="P197" i="6"/>
  <c r="O197" i="6"/>
  <c r="F197" i="6"/>
  <c r="B197" i="6"/>
  <c r="Y196" i="6"/>
  <c r="X196" i="6"/>
  <c r="Q196" i="6"/>
  <c r="P196" i="6"/>
  <c r="O196" i="6"/>
  <c r="F196" i="6"/>
  <c r="B196" i="6"/>
  <c r="Y195" i="6"/>
  <c r="X195" i="6"/>
  <c r="Q195" i="6"/>
  <c r="P195" i="6"/>
  <c r="O195" i="6"/>
  <c r="F195" i="6"/>
  <c r="B195" i="6"/>
  <c r="Y194" i="6"/>
  <c r="X194" i="6"/>
  <c r="Q194" i="6"/>
  <c r="P194" i="6"/>
  <c r="O194" i="6"/>
  <c r="F194" i="6"/>
  <c r="B194" i="6"/>
  <c r="Y193" i="6"/>
  <c r="X193" i="6"/>
  <c r="Q193" i="6"/>
  <c r="P193" i="6"/>
  <c r="O193" i="6"/>
  <c r="F193" i="6"/>
  <c r="B193" i="6"/>
  <c r="Y192" i="6"/>
  <c r="X192" i="6"/>
  <c r="Q192" i="6"/>
  <c r="P192" i="6"/>
  <c r="O192" i="6"/>
  <c r="F192" i="6"/>
  <c r="B192" i="6"/>
  <c r="Y191" i="6"/>
  <c r="X191" i="6"/>
  <c r="Q191" i="6"/>
  <c r="P191" i="6"/>
  <c r="O191" i="6"/>
  <c r="F191" i="6"/>
  <c r="B191" i="6"/>
  <c r="Y190" i="6"/>
  <c r="X190" i="6"/>
  <c r="Q190" i="6"/>
  <c r="P190" i="6"/>
  <c r="O190" i="6"/>
  <c r="F190" i="6"/>
  <c r="B190" i="6"/>
  <c r="Y189" i="6"/>
  <c r="X189" i="6"/>
  <c r="Q189" i="6"/>
  <c r="P189" i="6"/>
  <c r="O189" i="6"/>
  <c r="F189" i="6"/>
  <c r="B189" i="6"/>
  <c r="Y188" i="6"/>
  <c r="X188" i="6"/>
  <c r="Q188" i="6"/>
  <c r="P188" i="6"/>
  <c r="O188" i="6"/>
  <c r="F188" i="6"/>
  <c r="B188" i="6"/>
  <c r="Y187" i="6"/>
  <c r="X187" i="6"/>
  <c r="Q187" i="6"/>
  <c r="P187" i="6"/>
  <c r="O187" i="6"/>
  <c r="F187" i="6"/>
  <c r="B187" i="6"/>
  <c r="Y186" i="6"/>
  <c r="X186" i="6"/>
  <c r="Q186" i="6"/>
  <c r="P186" i="6"/>
  <c r="O186" i="6"/>
  <c r="F186" i="6"/>
  <c r="B186" i="6"/>
  <c r="Y185" i="6"/>
  <c r="X185" i="6"/>
  <c r="Q185" i="6"/>
  <c r="P185" i="6"/>
  <c r="O185" i="6"/>
  <c r="F185" i="6"/>
  <c r="B185" i="6"/>
  <c r="Y184" i="6"/>
  <c r="X184" i="6"/>
  <c r="Q184" i="6"/>
  <c r="P184" i="6"/>
  <c r="O184" i="6"/>
  <c r="F184" i="6"/>
  <c r="B184" i="6"/>
  <c r="Y183" i="6"/>
  <c r="X183" i="6"/>
  <c r="Q183" i="6"/>
  <c r="P183" i="6"/>
  <c r="O183" i="6"/>
  <c r="F183" i="6"/>
  <c r="B183" i="6"/>
  <c r="Y182" i="6"/>
  <c r="X182" i="6"/>
  <c r="Q182" i="6"/>
  <c r="P182" i="6"/>
  <c r="O182" i="6"/>
  <c r="F182" i="6"/>
  <c r="B182" i="6"/>
  <c r="Y181" i="6"/>
  <c r="X181" i="6"/>
  <c r="Q181" i="6"/>
  <c r="P181" i="6"/>
  <c r="O181" i="6"/>
  <c r="F181" i="6"/>
  <c r="B181" i="6"/>
  <c r="Y180" i="6"/>
  <c r="X180" i="6"/>
  <c r="Q180" i="6"/>
  <c r="P180" i="6"/>
  <c r="O180" i="6"/>
  <c r="F180" i="6"/>
  <c r="B180" i="6"/>
  <c r="Y179" i="6"/>
  <c r="X179" i="6"/>
  <c r="Q179" i="6"/>
  <c r="P179" i="6"/>
  <c r="O179" i="6"/>
  <c r="F179" i="6"/>
  <c r="B179" i="6"/>
  <c r="Y178" i="6"/>
  <c r="X178" i="6"/>
  <c r="Q178" i="6"/>
  <c r="P178" i="6"/>
  <c r="O178" i="6"/>
  <c r="F178" i="6"/>
  <c r="B178" i="6"/>
  <c r="Y177" i="6"/>
  <c r="X177" i="6"/>
  <c r="Q177" i="6"/>
  <c r="P177" i="6"/>
  <c r="O177" i="6"/>
  <c r="F177" i="6"/>
  <c r="B177" i="6"/>
  <c r="Y176" i="6"/>
  <c r="X176" i="6"/>
  <c r="Q176" i="6"/>
  <c r="P176" i="6"/>
  <c r="O176" i="6"/>
  <c r="F176" i="6"/>
  <c r="B176" i="6"/>
  <c r="Y175" i="6"/>
  <c r="X175" i="6"/>
  <c r="Q175" i="6"/>
  <c r="P175" i="6"/>
  <c r="O175" i="6"/>
  <c r="F175" i="6"/>
  <c r="B175" i="6"/>
  <c r="Y174" i="6"/>
  <c r="X174" i="6"/>
  <c r="Q174" i="6"/>
  <c r="P174" i="6"/>
  <c r="O174" i="6"/>
  <c r="F174" i="6"/>
  <c r="B174" i="6"/>
  <c r="Y173" i="6"/>
  <c r="X173" i="6"/>
  <c r="Q173" i="6"/>
  <c r="P173" i="6"/>
  <c r="O173" i="6"/>
  <c r="F173" i="6"/>
  <c r="B173" i="6"/>
  <c r="Y172" i="6"/>
  <c r="X172" i="6"/>
  <c r="Q172" i="6"/>
  <c r="P172" i="6"/>
  <c r="O172" i="6"/>
  <c r="F172" i="6"/>
  <c r="B172" i="6"/>
  <c r="Y171" i="6"/>
  <c r="X171" i="6"/>
  <c r="Q171" i="6"/>
  <c r="P171" i="6"/>
  <c r="O171" i="6"/>
  <c r="F171" i="6"/>
  <c r="B171" i="6"/>
  <c r="Y170" i="6"/>
  <c r="X170" i="6"/>
  <c r="Q170" i="6"/>
  <c r="P170" i="6"/>
  <c r="O170" i="6"/>
  <c r="F170" i="6"/>
  <c r="B170" i="6"/>
  <c r="Y169" i="6"/>
  <c r="X169" i="6"/>
  <c r="Q169" i="6"/>
  <c r="P169" i="6"/>
  <c r="O169" i="6"/>
  <c r="F169" i="6"/>
  <c r="B169" i="6"/>
  <c r="Y168" i="6"/>
  <c r="X168" i="6"/>
  <c r="Q168" i="6"/>
  <c r="P168" i="6"/>
  <c r="O168" i="6"/>
  <c r="F168" i="6"/>
  <c r="B168" i="6"/>
  <c r="Y167" i="6"/>
  <c r="X167" i="6"/>
  <c r="Q167" i="6"/>
  <c r="P167" i="6"/>
  <c r="O167" i="6"/>
  <c r="F167" i="6"/>
  <c r="B167" i="6"/>
  <c r="Y166" i="6"/>
  <c r="X166" i="6"/>
  <c r="Q166" i="6"/>
  <c r="P166" i="6"/>
  <c r="O166" i="6"/>
  <c r="F166" i="6"/>
  <c r="B166" i="6"/>
  <c r="Y165" i="6"/>
  <c r="X165" i="6"/>
  <c r="Q165" i="6"/>
  <c r="P165" i="6"/>
  <c r="O165" i="6"/>
  <c r="F165" i="6"/>
  <c r="B165" i="6"/>
  <c r="Y164" i="6"/>
  <c r="X164" i="6"/>
  <c r="Q164" i="6"/>
  <c r="P164" i="6"/>
  <c r="O164" i="6"/>
  <c r="F164" i="6"/>
  <c r="B164" i="6"/>
  <c r="Y163" i="6"/>
  <c r="X163" i="6"/>
  <c r="Q163" i="6"/>
  <c r="P163" i="6"/>
  <c r="O163" i="6"/>
  <c r="F163" i="6"/>
  <c r="B163" i="6"/>
  <c r="Y162" i="6"/>
  <c r="X162" i="6"/>
  <c r="Q162" i="6"/>
  <c r="P162" i="6"/>
  <c r="O162" i="6"/>
  <c r="F162" i="6"/>
  <c r="B162" i="6"/>
  <c r="Y161" i="6"/>
  <c r="X161" i="6"/>
  <c r="Q161" i="6"/>
  <c r="P161" i="6"/>
  <c r="O161" i="6"/>
  <c r="F161" i="6"/>
  <c r="B161" i="6"/>
  <c r="Y160" i="6"/>
  <c r="X160" i="6"/>
  <c r="Q160" i="6"/>
  <c r="P160" i="6"/>
  <c r="O160" i="6"/>
  <c r="F160" i="6"/>
  <c r="B160" i="6"/>
  <c r="Y159" i="6"/>
  <c r="X159" i="6"/>
  <c r="Q159" i="6"/>
  <c r="P159" i="6"/>
  <c r="O159" i="6"/>
  <c r="F159" i="6"/>
  <c r="B159" i="6"/>
  <c r="Y158" i="6"/>
  <c r="X158" i="6"/>
  <c r="Q158" i="6"/>
  <c r="P158" i="6"/>
  <c r="O158" i="6"/>
  <c r="F158" i="6"/>
  <c r="B158" i="6"/>
  <c r="Y157" i="6"/>
  <c r="X157" i="6"/>
  <c r="Q157" i="6"/>
  <c r="P157" i="6"/>
  <c r="O157" i="6"/>
  <c r="F157" i="6"/>
  <c r="B157" i="6"/>
  <c r="Y156" i="6"/>
  <c r="X156" i="6"/>
  <c r="Q156" i="6"/>
  <c r="P156" i="6"/>
  <c r="O156" i="6"/>
  <c r="F156" i="6"/>
  <c r="B156" i="6"/>
  <c r="Y155" i="6"/>
  <c r="X155" i="6"/>
  <c r="Q155" i="6"/>
  <c r="P155" i="6"/>
  <c r="O155" i="6"/>
  <c r="F155" i="6"/>
  <c r="B155" i="6"/>
  <c r="Y154" i="6"/>
  <c r="X154" i="6"/>
  <c r="Q154" i="6"/>
  <c r="P154" i="6"/>
  <c r="O154" i="6"/>
  <c r="F154" i="6"/>
  <c r="B154" i="6"/>
  <c r="Y153" i="6"/>
  <c r="X153" i="6"/>
  <c r="Q153" i="6"/>
  <c r="P153" i="6"/>
  <c r="O153" i="6"/>
  <c r="F153" i="6"/>
  <c r="B153" i="6"/>
  <c r="Y152" i="6"/>
  <c r="X152" i="6"/>
  <c r="Q152" i="6"/>
  <c r="P152" i="6"/>
  <c r="O152" i="6"/>
  <c r="F152" i="6"/>
  <c r="B152" i="6"/>
  <c r="Y151" i="6"/>
  <c r="X151" i="6"/>
  <c r="Q151" i="6"/>
  <c r="P151" i="6"/>
  <c r="O151" i="6"/>
  <c r="F151" i="6"/>
  <c r="B151" i="6"/>
  <c r="Y150" i="6"/>
  <c r="X150" i="6"/>
  <c r="Q150" i="6"/>
  <c r="P150" i="6"/>
  <c r="O150" i="6"/>
  <c r="F150" i="6"/>
  <c r="B150" i="6"/>
  <c r="Y149" i="6"/>
  <c r="X149" i="6"/>
  <c r="Q149" i="6"/>
  <c r="P149" i="6"/>
  <c r="O149" i="6"/>
  <c r="F149" i="6"/>
  <c r="B149" i="6"/>
  <c r="Y148" i="6"/>
  <c r="X148" i="6"/>
  <c r="Q148" i="6"/>
  <c r="P148" i="6"/>
  <c r="O148" i="6"/>
  <c r="F148" i="6"/>
  <c r="B148" i="6"/>
  <c r="Y147" i="6"/>
  <c r="X147" i="6"/>
  <c r="Q147" i="6"/>
  <c r="P147" i="6"/>
  <c r="O147" i="6"/>
  <c r="F147" i="6"/>
  <c r="B147" i="6"/>
  <c r="Y146" i="6"/>
  <c r="X146" i="6"/>
  <c r="Q146" i="6"/>
  <c r="P146" i="6"/>
  <c r="O146" i="6"/>
  <c r="F146" i="6"/>
  <c r="B146" i="6"/>
  <c r="Y145" i="6"/>
  <c r="X145" i="6"/>
  <c r="Q145" i="6"/>
  <c r="P145" i="6"/>
  <c r="O145" i="6"/>
  <c r="F145" i="6"/>
  <c r="B145" i="6"/>
  <c r="Y144" i="6"/>
  <c r="X144" i="6"/>
  <c r="Q144" i="6"/>
  <c r="P144" i="6"/>
  <c r="O144" i="6"/>
  <c r="F144" i="6"/>
  <c r="B144" i="6"/>
  <c r="Y143" i="6"/>
  <c r="X143" i="6"/>
  <c r="Q143" i="6"/>
  <c r="P143" i="6"/>
  <c r="O143" i="6"/>
  <c r="F143" i="6"/>
  <c r="B143" i="6"/>
  <c r="Y142" i="6"/>
  <c r="X142" i="6"/>
  <c r="Q142" i="6"/>
  <c r="P142" i="6"/>
  <c r="O142" i="6"/>
  <c r="F142" i="6"/>
  <c r="B142" i="6"/>
  <c r="Y141" i="6"/>
  <c r="X141" i="6"/>
  <c r="Q141" i="6"/>
  <c r="P141" i="6"/>
  <c r="O141" i="6"/>
  <c r="F141" i="6"/>
  <c r="B141" i="6"/>
  <c r="Y140" i="6"/>
  <c r="X140" i="6"/>
  <c r="Q140" i="6"/>
  <c r="P140" i="6"/>
  <c r="O140" i="6"/>
  <c r="F140" i="6"/>
  <c r="B140" i="6"/>
  <c r="Y139" i="6"/>
  <c r="X139" i="6"/>
  <c r="Q139" i="6"/>
  <c r="P139" i="6"/>
  <c r="O139" i="6"/>
  <c r="F139" i="6"/>
  <c r="B139" i="6"/>
  <c r="Y138" i="6"/>
  <c r="X138" i="6"/>
  <c r="Q138" i="6"/>
  <c r="P138" i="6"/>
  <c r="O138" i="6"/>
  <c r="F138" i="6"/>
  <c r="B138" i="6"/>
  <c r="Y137" i="6"/>
  <c r="X137" i="6"/>
  <c r="Q137" i="6"/>
  <c r="P137" i="6"/>
  <c r="O137" i="6"/>
  <c r="F137" i="6"/>
  <c r="B137" i="6"/>
  <c r="Y136" i="6"/>
  <c r="X136" i="6"/>
  <c r="Q136" i="6"/>
  <c r="P136" i="6"/>
  <c r="O136" i="6"/>
  <c r="F136" i="6"/>
  <c r="B136" i="6"/>
  <c r="Y135" i="6"/>
  <c r="X135" i="6"/>
  <c r="Q135" i="6"/>
  <c r="P135" i="6"/>
  <c r="O135" i="6"/>
  <c r="F135" i="6"/>
  <c r="B135" i="6"/>
  <c r="Y134" i="6"/>
  <c r="X134" i="6"/>
  <c r="Q134" i="6"/>
  <c r="P134" i="6"/>
  <c r="O134" i="6"/>
  <c r="F134" i="6"/>
  <c r="B134" i="6"/>
  <c r="Y133" i="6"/>
  <c r="X133" i="6"/>
  <c r="Q133" i="6"/>
  <c r="P133" i="6"/>
  <c r="O133" i="6"/>
  <c r="F133" i="6"/>
  <c r="B133" i="6"/>
  <c r="Y132" i="6"/>
  <c r="X132" i="6"/>
  <c r="Q132" i="6"/>
  <c r="P132" i="6"/>
  <c r="O132" i="6"/>
  <c r="F132" i="6"/>
  <c r="B132" i="6"/>
  <c r="Y131" i="6"/>
  <c r="X131" i="6"/>
  <c r="Q131" i="6"/>
  <c r="P131" i="6"/>
  <c r="O131" i="6"/>
  <c r="F131" i="6"/>
  <c r="B131" i="6"/>
  <c r="Y130" i="6"/>
  <c r="X130" i="6"/>
  <c r="Q130" i="6"/>
  <c r="P130" i="6"/>
  <c r="O130" i="6"/>
  <c r="F130" i="6"/>
  <c r="B130" i="6"/>
  <c r="Y129" i="6"/>
  <c r="X129" i="6"/>
  <c r="Q129" i="6"/>
  <c r="P129" i="6"/>
  <c r="O129" i="6"/>
  <c r="F129" i="6"/>
  <c r="B129" i="6"/>
  <c r="Y128" i="6"/>
  <c r="X128" i="6"/>
  <c r="Q128" i="6"/>
  <c r="P128" i="6"/>
  <c r="O128" i="6"/>
  <c r="F128" i="6"/>
  <c r="B128" i="6"/>
  <c r="Y127" i="6"/>
  <c r="X127" i="6"/>
  <c r="Q127" i="6"/>
  <c r="P127" i="6"/>
  <c r="O127" i="6"/>
  <c r="F127" i="6"/>
  <c r="B127" i="6"/>
  <c r="Y126" i="6"/>
  <c r="X126" i="6"/>
  <c r="Q126" i="6"/>
  <c r="P126" i="6"/>
  <c r="O126" i="6"/>
  <c r="F126" i="6"/>
  <c r="B126" i="6"/>
  <c r="Y125" i="6"/>
  <c r="X125" i="6"/>
  <c r="Q125" i="6"/>
  <c r="P125" i="6"/>
  <c r="O125" i="6"/>
  <c r="F125" i="6"/>
  <c r="B125" i="6"/>
  <c r="Y124" i="6"/>
  <c r="X124" i="6"/>
  <c r="Q124" i="6"/>
  <c r="P124" i="6"/>
  <c r="O124" i="6"/>
  <c r="F124" i="6"/>
  <c r="B124" i="6"/>
  <c r="Y123" i="6"/>
  <c r="X123" i="6"/>
  <c r="Q123" i="6"/>
  <c r="P123" i="6"/>
  <c r="O123" i="6"/>
  <c r="F123" i="6"/>
  <c r="B123" i="6"/>
  <c r="Y122" i="6"/>
  <c r="X122" i="6"/>
  <c r="Q122" i="6"/>
  <c r="P122" i="6"/>
  <c r="O122" i="6"/>
  <c r="F122" i="6"/>
  <c r="B122" i="6"/>
  <c r="Y121" i="6"/>
  <c r="X121" i="6"/>
  <c r="Q121" i="6"/>
  <c r="P121" i="6"/>
  <c r="O121" i="6"/>
  <c r="F121" i="6"/>
  <c r="B121" i="6"/>
  <c r="Y120" i="6"/>
  <c r="X120" i="6"/>
  <c r="Q120" i="6"/>
  <c r="P120" i="6"/>
  <c r="O120" i="6"/>
  <c r="F120" i="6"/>
  <c r="B120" i="6"/>
  <c r="Y119" i="6"/>
  <c r="X119" i="6"/>
  <c r="Q119" i="6"/>
  <c r="P119" i="6"/>
  <c r="O119" i="6"/>
  <c r="F119" i="6"/>
  <c r="B119" i="6"/>
  <c r="Y118" i="6"/>
  <c r="X118" i="6"/>
  <c r="Q118" i="6"/>
  <c r="P118" i="6"/>
  <c r="O118" i="6"/>
  <c r="F118" i="6"/>
  <c r="B118" i="6"/>
  <c r="Y117" i="6"/>
  <c r="X117" i="6"/>
  <c r="Q117" i="6"/>
  <c r="P117" i="6"/>
  <c r="O117" i="6"/>
  <c r="F117" i="6"/>
  <c r="B117" i="6"/>
  <c r="Y116" i="6"/>
  <c r="X116" i="6"/>
  <c r="Q116" i="6"/>
  <c r="P116" i="6"/>
  <c r="O116" i="6"/>
  <c r="F116" i="6"/>
  <c r="B116" i="6"/>
  <c r="Y115" i="6"/>
  <c r="X115" i="6"/>
  <c r="Q115" i="6"/>
  <c r="P115" i="6"/>
  <c r="O115" i="6"/>
  <c r="F115" i="6"/>
  <c r="B115" i="6"/>
  <c r="Y114" i="6"/>
  <c r="X114" i="6"/>
  <c r="Q114" i="6"/>
  <c r="P114" i="6"/>
  <c r="O114" i="6"/>
  <c r="F114" i="6"/>
  <c r="B114" i="6"/>
  <c r="Y113" i="6"/>
  <c r="X113" i="6"/>
  <c r="Q113" i="6"/>
  <c r="P113" i="6"/>
  <c r="O113" i="6"/>
  <c r="F113" i="6"/>
  <c r="B113" i="6"/>
  <c r="Y112" i="6"/>
  <c r="X112" i="6"/>
  <c r="Q112" i="6"/>
  <c r="P112" i="6"/>
  <c r="O112" i="6"/>
  <c r="F112" i="6"/>
  <c r="B112" i="6"/>
  <c r="Y111" i="6"/>
  <c r="X111" i="6"/>
  <c r="Q111" i="6"/>
  <c r="P111" i="6"/>
  <c r="O111" i="6"/>
  <c r="F111" i="6"/>
  <c r="B111" i="6"/>
  <c r="Y110" i="6"/>
  <c r="X110" i="6"/>
  <c r="Q110" i="6"/>
  <c r="P110" i="6"/>
  <c r="O110" i="6"/>
  <c r="F110" i="6"/>
  <c r="B110" i="6"/>
  <c r="Y109" i="6"/>
  <c r="X109" i="6"/>
  <c r="Q109" i="6"/>
  <c r="P109" i="6"/>
  <c r="O109" i="6"/>
  <c r="F109" i="6"/>
  <c r="B109" i="6"/>
  <c r="Y108" i="6"/>
  <c r="X108" i="6"/>
  <c r="Q108" i="6"/>
  <c r="P108" i="6"/>
  <c r="O108" i="6"/>
  <c r="F108" i="6"/>
  <c r="B108" i="6"/>
  <c r="Y107" i="6"/>
  <c r="X107" i="6"/>
  <c r="Q107" i="6"/>
  <c r="P107" i="6"/>
  <c r="O107" i="6"/>
  <c r="F107" i="6"/>
  <c r="B107" i="6"/>
  <c r="Y106" i="6"/>
  <c r="X106" i="6"/>
  <c r="Q106" i="6"/>
  <c r="P106" i="6"/>
  <c r="O106" i="6"/>
  <c r="F106" i="6"/>
  <c r="B106" i="6"/>
  <c r="Y105" i="6"/>
  <c r="X105" i="6"/>
  <c r="Q105" i="6"/>
  <c r="P105" i="6"/>
  <c r="O105" i="6"/>
  <c r="F105" i="6"/>
  <c r="B105" i="6"/>
  <c r="Y104" i="6"/>
  <c r="X104" i="6"/>
  <c r="Q104" i="6"/>
  <c r="P104" i="6"/>
  <c r="O104" i="6"/>
  <c r="F104" i="6"/>
  <c r="B104" i="6"/>
  <c r="Y103" i="6"/>
  <c r="X103" i="6"/>
  <c r="Q103" i="6"/>
  <c r="P103" i="6"/>
  <c r="O103" i="6"/>
  <c r="F103" i="6"/>
  <c r="B103" i="6"/>
  <c r="Y102" i="6"/>
  <c r="X102" i="6"/>
  <c r="Q102" i="6"/>
  <c r="P102" i="6"/>
  <c r="O102" i="6"/>
  <c r="F102" i="6"/>
  <c r="B102" i="6"/>
  <c r="Y101" i="6"/>
  <c r="X101" i="6"/>
  <c r="Q101" i="6"/>
  <c r="P101" i="6"/>
  <c r="O101" i="6"/>
  <c r="F101" i="6"/>
  <c r="B101" i="6"/>
  <c r="Y100" i="6"/>
  <c r="X100" i="6"/>
  <c r="Q100" i="6"/>
  <c r="P100" i="6"/>
  <c r="O100" i="6"/>
  <c r="F100" i="6"/>
  <c r="B100" i="6"/>
  <c r="Y99" i="6"/>
  <c r="X99" i="6"/>
  <c r="Q99" i="6"/>
  <c r="P99" i="6"/>
  <c r="O99" i="6"/>
  <c r="F99" i="6"/>
  <c r="B99" i="6"/>
  <c r="Y98" i="6"/>
  <c r="X98" i="6"/>
  <c r="Q98" i="6"/>
  <c r="P98" i="6"/>
  <c r="O98" i="6"/>
  <c r="F98" i="6"/>
  <c r="B98" i="6"/>
  <c r="Y97" i="6"/>
  <c r="X97" i="6"/>
  <c r="Q97" i="6"/>
  <c r="P97" i="6"/>
  <c r="O97" i="6"/>
  <c r="F97" i="6"/>
  <c r="B97" i="6"/>
  <c r="Y96" i="6"/>
  <c r="X96" i="6"/>
  <c r="Q96" i="6"/>
  <c r="P96" i="6"/>
  <c r="O96" i="6"/>
  <c r="F96" i="6"/>
  <c r="B96" i="6"/>
  <c r="Y95" i="6"/>
  <c r="X95" i="6"/>
  <c r="Q95" i="6"/>
  <c r="P95" i="6"/>
  <c r="O95" i="6"/>
  <c r="F95" i="6"/>
  <c r="B95" i="6"/>
  <c r="Y94" i="6"/>
  <c r="X94" i="6"/>
  <c r="Q94" i="6"/>
  <c r="P94" i="6"/>
  <c r="O94" i="6"/>
  <c r="F94" i="6"/>
  <c r="B94" i="6"/>
  <c r="Y93" i="6"/>
  <c r="X93" i="6"/>
  <c r="Q93" i="6"/>
  <c r="P93" i="6"/>
  <c r="O93" i="6"/>
  <c r="F93" i="6"/>
  <c r="B93" i="6"/>
  <c r="Y92" i="6"/>
  <c r="X92" i="6"/>
  <c r="Q92" i="6"/>
  <c r="P92" i="6"/>
  <c r="O92" i="6"/>
  <c r="F92" i="6"/>
  <c r="B92" i="6"/>
  <c r="Y91" i="6"/>
  <c r="X91" i="6"/>
  <c r="Q91" i="6"/>
  <c r="P91" i="6"/>
  <c r="O91" i="6"/>
  <c r="F91" i="6"/>
  <c r="B91" i="6"/>
  <c r="Y90" i="6"/>
  <c r="X90" i="6"/>
  <c r="Q90" i="6"/>
  <c r="P90" i="6"/>
  <c r="O90" i="6"/>
  <c r="F90" i="6"/>
  <c r="B90" i="6"/>
  <c r="Y89" i="6"/>
  <c r="X89" i="6"/>
  <c r="Q89" i="6"/>
  <c r="P89" i="6"/>
  <c r="O89" i="6"/>
  <c r="F89" i="6"/>
  <c r="B89" i="6"/>
  <c r="Y88" i="6"/>
  <c r="X88" i="6"/>
  <c r="Q88" i="6"/>
  <c r="P88" i="6"/>
  <c r="O88" i="6"/>
  <c r="F88" i="6"/>
  <c r="B88" i="6"/>
  <c r="Y87" i="6"/>
  <c r="X87" i="6"/>
  <c r="Q87" i="6"/>
  <c r="P87" i="6"/>
  <c r="O87" i="6"/>
  <c r="F87" i="6"/>
  <c r="B87" i="6"/>
  <c r="Y86" i="6"/>
  <c r="X86" i="6"/>
  <c r="Q86" i="6"/>
  <c r="P86" i="6"/>
  <c r="O86" i="6"/>
  <c r="F86" i="6"/>
  <c r="B86" i="6"/>
  <c r="Y85" i="6"/>
  <c r="X85" i="6"/>
  <c r="Q85" i="6"/>
  <c r="P85" i="6"/>
  <c r="O85" i="6"/>
  <c r="F85" i="6"/>
  <c r="B85" i="6"/>
  <c r="Y84" i="6"/>
  <c r="X84" i="6"/>
  <c r="Q84" i="6"/>
  <c r="P84" i="6"/>
  <c r="O84" i="6"/>
  <c r="F84" i="6"/>
  <c r="B84" i="6"/>
  <c r="Y83" i="6"/>
  <c r="X83" i="6"/>
  <c r="Q83" i="6"/>
  <c r="P83" i="6"/>
  <c r="O83" i="6"/>
  <c r="F83" i="6"/>
  <c r="B83" i="6"/>
  <c r="Y82" i="6"/>
  <c r="X82" i="6"/>
  <c r="Q82" i="6"/>
  <c r="P82" i="6"/>
  <c r="O82" i="6"/>
  <c r="F82" i="6"/>
  <c r="B82" i="6"/>
  <c r="Y81" i="6"/>
  <c r="X81" i="6"/>
  <c r="Q81" i="6"/>
  <c r="P81" i="6"/>
  <c r="O81" i="6"/>
  <c r="F81" i="6"/>
  <c r="B81" i="6"/>
  <c r="Y80" i="6"/>
  <c r="X80" i="6"/>
  <c r="Q80" i="6"/>
  <c r="P80" i="6"/>
  <c r="O80" i="6"/>
  <c r="F80" i="6"/>
  <c r="B80" i="6"/>
  <c r="Y79" i="6"/>
  <c r="X79" i="6"/>
  <c r="Q79" i="6"/>
  <c r="P79" i="6"/>
  <c r="O79" i="6"/>
  <c r="F79" i="6"/>
  <c r="B79" i="6"/>
  <c r="Y78" i="6"/>
  <c r="X78" i="6"/>
  <c r="Q78" i="6"/>
  <c r="P78" i="6"/>
  <c r="O78" i="6"/>
  <c r="F78" i="6"/>
  <c r="B78" i="6"/>
  <c r="Y77" i="6"/>
  <c r="X77" i="6"/>
  <c r="Q77" i="6"/>
  <c r="P77" i="6"/>
  <c r="O77" i="6"/>
  <c r="F77" i="6"/>
  <c r="B77" i="6"/>
  <c r="Y76" i="6"/>
  <c r="X76" i="6"/>
  <c r="Q76" i="6"/>
  <c r="P76" i="6"/>
  <c r="O76" i="6"/>
  <c r="F76" i="6"/>
  <c r="B76" i="6"/>
  <c r="Y75" i="6"/>
  <c r="X75" i="6"/>
  <c r="Q75" i="6"/>
  <c r="P75" i="6"/>
  <c r="O75" i="6"/>
  <c r="F75" i="6"/>
  <c r="B75" i="6"/>
  <c r="Y74" i="6"/>
  <c r="X74" i="6"/>
  <c r="Q74" i="6"/>
  <c r="P74" i="6"/>
  <c r="O74" i="6"/>
  <c r="F74" i="6"/>
  <c r="B74" i="6"/>
  <c r="Y73" i="6"/>
  <c r="X73" i="6"/>
  <c r="Q73" i="6"/>
  <c r="P73" i="6"/>
  <c r="O73" i="6"/>
  <c r="F73" i="6"/>
  <c r="B73" i="6"/>
  <c r="Y72" i="6"/>
  <c r="X72" i="6"/>
  <c r="Q72" i="6"/>
  <c r="P72" i="6"/>
  <c r="O72" i="6"/>
  <c r="F72" i="6"/>
  <c r="B72" i="6"/>
  <c r="Y71" i="6"/>
  <c r="X71" i="6"/>
  <c r="Q71" i="6"/>
  <c r="P71" i="6"/>
  <c r="O71" i="6"/>
  <c r="F71" i="6"/>
  <c r="B71" i="6"/>
  <c r="Y70" i="6"/>
  <c r="X70" i="6"/>
  <c r="Q70" i="6"/>
  <c r="P70" i="6"/>
  <c r="O70" i="6"/>
  <c r="F70" i="6"/>
  <c r="B70" i="6"/>
  <c r="Y69" i="6"/>
  <c r="X69" i="6"/>
  <c r="Q69" i="6"/>
  <c r="P69" i="6"/>
  <c r="O69" i="6"/>
  <c r="F69" i="6"/>
  <c r="B69" i="6"/>
  <c r="Y68" i="6"/>
  <c r="X68" i="6"/>
  <c r="Q68" i="6"/>
  <c r="P68" i="6"/>
  <c r="O68" i="6"/>
  <c r="F68" i="6"/>
  <c r="B68" i="6"/>
  <c r="Y67" i="6"/>
  <c r="X67" i="6"/>
  <c r="Q67" i="6"/>
  <c r="P67" i="6"/>
  <c r="O67" i="6"/>
  <c r="F67" i="6"/>
  <c r="B67" i="6"/>
  <c r="Y66" i="6"/>
  <c r="X66" i="6"/>
  <c r="Q66" i="6"/>
  <c r="P66" i="6"/>
  <c r="O66" i="6"/>
  <c r="F66" i="6"/>
  <c r="B66" i="6"/>
  <c r="Y65" i="6"/>
  <c r="X65" i="6"/>
  <c r="Q65" i="6"/>
  <c r="P65" i="6"/>
  <c r="O65" i="6"/>
  <c r="F65" i="6"/>
  <c r="B65" i="6"/>
  <c r="Y64" i="6"/>
  <c r="X64" i="6"/>
  <c r="Q64" i="6"/>
  <c r="P64" i="6"/>
  <c r="O64" i="6"/>
  <c r="F64" i="6"/>
  <c r="B64" i="6"/>
  <c r="Y63" i="6"/>
  <c r="X63" i="6"/>
  <c r="Q63" i="6"/>
  <c r="P63" i="6"/>
  <c r="O63" i="6"/>
  <c r="F63" i="6"/>
  <c r="B63" i="6"/>
  <c r="Y62" i="6"/>
  <c r="X62" i="6"/>
  <c r="Q62" i="6"/>
  <c r="P62" i="6"/>
  <c r="O62" i="6"/>
  <c r="F62" i="6"/>
  <c r="B62" i="6"/>
  <c r="Y61" i="6"/>
  <c r="X61" i="6"/>
  <c r="Q61" i="6"/>
  <c r="P61" i="6"/>
  <c r="O61" i="6"/>
  <c r="F61" i="6"/>
  <c r="B61" i="6"/>
  <c r="Y60" i="6"/>
  <c r="X60" i="6"/>
  <c r="Q60" i="6"/>
  <c r="P60" i="6"/>
  <c r="O60" i="6"/>
  <c r="F60" i="6"/>
  <c r="B60" i="6"/>
  <c r="Y59" i="6"/>
  <c r="X59" i="6"/>
  <c r="Q59" i="6"/>
  <c r="P59" i="6"/>
  <c r="O59" i="6"/>
  <c r="F59" i="6"/>
  <c r="B59" i="6"/>
  <c r="Y58" i="6"/>
  <c r="X58" i="6"/>
  <c r="Q58" i="6"/>
  <c r="P58" i="6"/>
  <c r="O58" i="6"/>
  <c r="F58" i="6"/>
  <c r="B58" i="6"/>
  <c r="Y57" i="6"/>
  <c r="X57" i="6"/>
  <c r="Q57" i="6"/>
  <c r="P57" i="6"/>
  <c r="O57" i="6"/>
  <c r="F57" i="6"/>
  <c r="B57" i="6"/>
  <c r="Y56" i="6"/>
  <c r="X56" i="6"/>
  <c r="Q56" i="6"/>
  <c r="P56" i="6"/>
  <c r="O56" i="6"/>
  <c r="F56" i="6"/>
  <c r="B56" i="6"/>
  <c r="Y55" i="6"/>
  <c r="X55" i="6"/>
  <c r="Q55" i="6"/>
  <c r="P55" i="6"/>
  <c r="O55" i="6"/>
  <c r="F55" i="6"/>
  <c r="B55" i="6"/>
  <c r="Y54" i="6"/>
  <c r="X54" i="6"/>
  <c r="Q54" i="6"/>
  <c r="P54" i="6"/>
  <c r="O54" i="6"/>
  <c r="F54" i="6"/>
  <c r="B54" i="6"/>
  <c r="Y53" i="6"/>
  <c r="X53" i="6"/>
  <c r="Q53" i="6"/>
  <c r="P53" i="6"/>
  <c r="O53" i="6"/>
  <c r="F53" i="6"/>
  <c r="B53" i="6"/>
  <c r="Y52" i="6"/>
  <c r="X52" i="6"/>
  <c r="Q52" i="6"/>
  <c r="P52" i="6"/>
  <c r="O52" i="6"/>
  <c r="F52" i="6"/>
  <c r="B52" i="6"/>
  <c r="Y51" i="6"/>
  <c r="X51" i="6"/>
  <c r="Q51" i="6"/>
  <c r="P51" i="6"/>
  <c r="O51" i="6"/>
  <c r="F51" i="6"/>
  <c r="B51" i="6"/>
  <c r="Y50" i="6"/>
  <c r="X50" i="6"/>
  <c r="Q50" i="6"/>
  <c r="P50" i="6"/>
  <c r="O50" i="6"/>
  <c r="F50" i="6"/>
  <c r="B50" i="6"/>
  <c r="Y49" i="6"/>
  <c r="X49" i="6"/>
  <c r="Q49" i="6"/>
  <c r="P49" i="6"/>
  <c r="O49" i="6"/>
  <c r="F49" i="6"/>
  <c r="B49" i="6"/>
  <c r="Y48" i="6"/>
  <c r="X48" i="6"/>
  <c r="Q48" i="6"/>
  <c r="P48" i="6"/>
  <c r="O48" i="6"/>
  <c r="F48" i="6"/>
  <c r="B48" i="6"/>
  <c r="Y47" i="6"/>
  <c r="X47" i="6"/>
  <c r="Q47" i="6"/>
  <c r="P47" i="6"/>
  <c r="O47" i="6"/>
  <c r="F47" i="6"/>
  <c r="B47" i="6"/>
  <c r="Y46" i="6"/>
  <c r="X46" i="6"/>
  <c r="Q46" i="6"/>
  <c r="P46" i="6"/>
  <c r="O46" i="6"/>
  <c r="F46" i="6"/>
  <c r="B46" i="6"/>
  <c r="Y45" i="6"/>
  <c r="X45" i="6"/>
  <c r="Q45" i="6"/>
  <c r="P45" i="6"/>
  <c r="O45" i="6"/>
  <c r="F45" i="6"/>
  <c r="B45" i="6"/>
  <c r="Y44" i="6"/>
  <c r="X44" i="6"/>
  <c r="Q44" i="6"/>
  <c r="P44" i="6"/>
  <c r="O44" i="6"/>
  <c r="F44" i="6"/>
  <c r="B44" i="6"/>
  <c r="Y43" i="6"/>
  <c r="X43" i="6"/>
  <c r="Q43" i="6"/>
  <c r="P43" i="6"/>
  <c r="O43" i="6"/>
  <c r="F43" i="6"/>
  <c r="B43" i="6"/>
  <c r="Y42" i="6"/>
  <c r="X42" i="6"/>
  <c r="Q42" i="6"/>
  <c r="P42" i="6"/>
  <c r="O42" i="6"/>
  <c r="F42" i="6"/>
  <c r="B42" i="6"/>
  <c r="Y41" i="6"/>
  <c r="X41" i="6"/>
  <c r="Q41" i="6"/>
  <c r="P41" i="6"/>
  <c r="O41" i="6"/>
  <c r="F41" i="6"/>
  <c r="B41" i="6"/>
  <c r="Y40" i="6"/>
  <c r="X40" i="6"/>
  <c r="Q40" i="6"/>
  <c r="P40" i="6"/>
  <c r="O40" i="6"/>
  <c r="F40" i="6"/>
  <c r="B40" i="6"/>
  <c r="Y39" i="6"/>
  <c r="X39" i="6"/>
  <c r="Q39" i="6"/>
  <c r="P39" i="6"/>
  <c r="O39" i="6"/>
  <c r="F39" i="6"/>
  <c r="B39" i="6"/>
  <c r="Y38" i="6"/>
  <c r="X38" i="6"/>
  <c r="Q38" i="6"/>
  <c r="P38" i="6"/>
  <c r="O38" i="6"/>
  <c r="F38" i="6"/>
  <c r="B38" i="6"/>
  <c r="Y37" i="6"/>
  <c r="X37" i="6"/>
  <c r="Q37" i="6"/>
  <c r="P37" i="6"/>
  <c r="O37" i="6"/>
  <c r="F37" i="6"/>
  <c r="B37" i="6"/>
  <c r="Y36" i="6"/>
  <c r="X36" i="6"/>
  <c r="Q36" i="6"/>
  <c r="P36" i="6"/>
  <c r="O36" i="6"/>
  <c r="F36" i="6"/>
  <c r="B36" i="6"/>
  <c r="Y35" i="6"/>
  <c r="X35" i="6"/>
  <c r="Q35" i="6"/>
  <c r="P35" i="6"/>
  <c r="O35" i="6"/>
  <c r="F35" i="6"/>
  <c r="B35" i="6"/>
  <c r="Y34" i="6"/>
  <c r="X34" i="6"/>
  <c r="Q34" i="6"/>
  <c r="P34" i="6"/>
  <c r="O34" i="6"/>
  <c r="F34" i="6"/>
  <c r="B34" i="6"/>
  <c r="Y33" i="6"/>
  <c r="X33" i="6"/>
  <c r="Q33" i="6"/>
  <c r="P33" i="6"/>
  <c r="O33" i="6"/>
  <c r="F33" i="6"/>
  <c r="B33" i="6"/>
  <c r="Y32" i="6"/>
  <c r="X32" i="6"/>
  <c r="Q32" i="6"/>
  <c r="P32" i="6"/>
  <c r="O32" i="6"/>
  <c r="F32" i="6"/>
  <c r="B32" i="6"/>
  <c r="Y31" i="6"/>
  <c r="X31" i="6"/>
  <c r="Q31" i="6"/>
  <c r="P31" i="6"/>
  <c r="O31" i="6"/>
  <c r="F31" i="6"/>
  <c r="B31" i="6"/>
  <c r="Y30" i="6"/>
  <c r="X30" i="6"/>
  <c r="Q30" i="6"/>
  <c r="P30" i="6"/>
  <c r="O30" i="6"/>
  <c r="F30" i="6"/>
  <c r="B30" i="6"/>
  <c r="Y29" i="6"/>
  <c r="X29" i="6"/>
  <c r="Q29" i="6"/>
  <c r="P29" i="6"/>
  <c r="O29" i="6"/>
  <c r="F29" i="6"/>
  <c r="B29" i="6"/>
  <c r="Y28" i="6"/>
  <c r="X28" i="6"/>
  <c r="Q28" i="6"/>
  <c r="P28" i="6"/>
  <c r="O28" i="6"/>
  <c r="F28" i="6"/>
  <c r="B28" i="6"/>
  <c r="Y27" i="6"/>
  <c r="X27" i="6"/>
  <c r="Q27" i="6"/>
  <c r="P27" i="6"/>
  <c r="O27" i="6"/>
  <c r="F27" i="6"/>
  <c r="B27" i="6"/>
  <c r="Y26" i="6"/>
  <c r="X26" i="6"/>
  <c r="Q26" i="6"/>
  <c r="P26" i="6"/>
  <c r="O26" i="6"/>
  <c r="F26" i="6"/>
  <c r="B26" i="6"/>
  <c r="Y25" i="6"/>
  <c r="X25" i="6"/>
  <c r="Q25" i="6"/>
  <c r="P25" i="6"/>
  <c r="O25" i="6"/>
  <c r="F25" i="6"/>
  <c r="B25" i="6"/>
  <c r="Y24" i="6"/>
  <c r="X24" i="6"/>
  <c r="Q24" i="6"/>
  <c r="P24" i="6"/>
  <c r="O24" i="6"/>
  <c r="F24" i="6"/>
  <c r="B24" i="6"/>
  <c r="Y23" i="6"/>
  <c r="X23" i="6"/>
  <c r="Q23" i="6"/>
  <c r="P23" i="6"/>
  <c r="O23" i="6"/>
  <c r="F23" i="6"/>
  <c r="B23" i="6"/>
  <c r="Y22" i="6"/>
  <c r="X22" i="6"/>
  <c r="Q22" i="6"/>
  <c r="P22" i="6"/>
  <c r="O22" i="6"/>
  <c r="F22" i="6"/>
  <c r="B22" i="6"/>
  <c r="Y21" i="6"/>
  <c r="X21" i="6"/>
  <c r="Q21" i="6"/>
  <c r="P21" i="6"/>
  <c r="O21" i="6"/>
  <c r="F21" i="6"/>
  <c r="B21" i="6"/>
  <c r="Y20" i="6"/>
  <c r="X20" i="6"/>
  <c r="Q20" i="6"/>
  <c r="P20" i="6"/>
  <c r="O20" i="6"/>
  <c r="F20" i="6"/>
  <c r="B20" i="6"/>
  <c r="Y19" i="6"/>
  <c r="X19" i="6"/>
  <c r="Q19" i="6"/>
  <c r="P19" i="6"/>
  <c r="O19" i="6"/>
  <c r="F19" i="6"/>
  <c r="B19" i="6"/>
  <c r="Y18" i="6"/>
  <c r="X18" i="6"/>
  <c r="Q18" i="6"/>
  <c r="P18" i="6"/>
  <c r="O18" i="6"/>
  <c r="F18" i="6"/>
  <c r="B18" i="6"/>
  <c r="Y17" i="6"/>
  <c r="X17" i="6"/>
  <c r="Q17" i="6"/>
  <c r="P17" i="6"/>
  <c r="O17" i="6"/>
  <c r="F17" i="6"/>
  <c r="B17" i="6"/>
  <c r="Y16" i="6"/>
  <c r="X16" i="6"/>
  <c r="Q16" i="6"/>
  <c r="P16" i="6"/>
  <c r="O16" i="6"/>
  <c r="F16" i="6"/>
  <c r="B16" i="6"/>
  <c r="Y15" i="6"/>
  <c r="X15" i="6"/>
  <c r="Q15" i="6"/>
  <c r="P15" i="6"/>
  <c r="O15" i="6"/>
  <c r="F15" i="6"/>
  <c r="B15" i="6"/>
  <c r="Y14" i="6"/>
  <c r="X14" i="6"/>
  <c r="Q14" i="6"/>
  <c r="P14" i="6"/>
  <c r="O14" i="6"/>
  <c r="F14" i="6"/>
  <c r="B14" i="6"/>
  <c r="Y13" i="6"/>
  <c r="X13" i="6"/>
  <c r="Q13" i="6"/>
  <c r="P13" i="6"/>
  <c r="O13" i="6"/>
  <c r="F13" i="6"/>
  <c r="B13" i="6"/>
  <c r="Y12" i="6"/>
  <c r="X12" i="6"/>
  <c r="Q12" i="6"/>
  <c r="P12" i="6"/>
  <c r="O12" i="6"/>
  <c r="F12" i="6"/>
  <c r="B12" i="6"/>
  <c r="Y11" i="6"/>
  <c r="X11" i="6"/>
  <c r="Q11" i="6"/>
  <c r="P11" i="6"/>
  <c r="O11" i="6"/>
  <c r="F11" i="6"/>
  <c r="B11" i="6"/>
  <c r="Y10" i="6"/>
  <c r="X10" i="6"/>
  <c r="Q10" i="6"/>
  <c r="P10" i="6"/>
  <c r="O10" i="6"/>
  <c r="F10" i="6"/>
  <c r="B10" i="6"/>
  <c r="Y9" i="6"/>
  <c r="X9" i="6"/>
  <c r="Q9" i="6"/>
  <c r="P9" i="6"/>
  <c r="O9" i="6"/>
  <c r="F9" i="6"/>
  <c r="B9" i="6"/>
  <c r="Y8" i="6"/>
  <c r="X8" i="6"/>
  <c r="Q8" i="6"/>
  <c r="P8" i="6"/>
  <c r="O8" i="6"/>
  <c r="F8" i="6"/>
  <c r="B8" i="6"/>
  <c r="Y7" i="6"/>
  <c r="X7" i="6"/>
  <c r="Q7" i="6"/>
  <c r="P7" i="6"/>
  <c r="O7" i="6"/>
  <c r="F7" i="6"/>
  <c r="B7" i="6"/>
  <c r="Y6" i="6"/>
  <c r="B6" i="8" s="1"/>
  <c r="X6" i="6"/>
  <c r="Q6" i="6"/>
  <c r="B7" i="8" s="1"/>
  <c r="P6" i="6"/>
  <c r="O6" i="6"/>
  <c r="F6" i="6"/>
  <c r="B6" i="6"/>
  <c r="B4" i="6"/>
  <c r="B4" i="8" s="1"/>
  <c r="B3" i="6"/>
  <c r="B2" i="6"/>
  <c r="E104" i="5"/>
  <c r="B104" i="5"/>
  <c r="E103" i="5"/>
  <c r="B103" i="5"/>
  <c r="E102" i="5"/>
  <c r="B102" i="5"/>
  <c r="E101" i="5"/>
  <c r="B101" i="5"/>
  <c r="E100" i="5"/>
  <c r="B100" i="5"/>
  <c r="E99" i="5"/>
  <c r="B99" i="5"/>
  <c r="E98" i="5"/>
  <c r="B98" i="5"/>
  <c r="E97" i="5"/>
  <c r="B97" i="5"/>
  <c r="E96" i="5"/>
  <c r="B96" i="5"/>
  <c r="E95" i="5"/>
  <c r="B95" i="5"/>
  <c r="E94" i="5"/>
  <c r="B94" i="5"/>
  <c r="E93" i="5"/>
  <c r="B93" i="5"/>
  <c r="E92" i="5"/>
  <c r="B92" i="5"/>
  <c r="E91" i="5"/>
  <c r="B91" i="5"/>
  <c r="E90" i="5"/>
  <c r="B90" i="5"/>
  <c r="E89" i="5"/>
  <c r="B89" i="5"/>
  <c r="E88" i="5"/>
  <c r="B88" i="5"/>
  <c r="E87" i="5"/>
  <c r="B87" i="5"/>
  <c r="E86" i="5"/>
  <c r="B86" i="5"/>
  <c r="E85" i="5"/>
  <c r="B85" i="5"/>
  <c r="E84" i="5"/>
  <c r="B84" i="5"/>
  <c r="E83" i="5"/>
  <c r="B83" i="5"/>
  <c r="E82" i="5"/>
  <c r="B82" i="5"/>
  <c r="E81" i="5"/>
  <c r="B81" i="5"/>
  <c r="E80" i="5"/>
  <c r="B80" i="5"/>
  <c r="E79" i="5"/>
  <c r="B79" i="5"/>
  <c r="E78" i="5"/>
  <c r="B78" i="5"/>
  <c r="E77" i="5"/>
  <c r="B77" i="5"/>
  <c r="E76" i="5"/>
  <c r="B76" i="5"/>
  <c r="E75" i="5"/>
  <c r="B75" i="5"/>
  <c r="E74" i="5"/>
  <c r="B74" i="5"/>
  <c r="E73" i="5"/>
  <c r="B73" i="5"/>
  <c r="E72" i="5"/>
  <c r="B72" i="5"/>
  <c r="E71" i="5"/>
  <c r="B71" i="5"/>
  <c r="E70" i="5"/>
  <c r="B70" i="5"/>
  <c r="E69" i="5"/>
  <c r="B69" i="5"/>
  <c r="E68" i="5"/>
  <c r="B68" i="5"/>
  <c r="E67" i="5"/>
  <c r="B67" i="5"/>
  <c r="E66" i="5"/>
  <c r="B66" i="5"/>
  <c r="E65" i="5"/>
  <c r="B65" i="5"/>
  <c r="E64" i="5"/>
  <c r="B64" i="5"/>
  <c r="E63" i="5"/>
  <c r="B63" i="5"/>
  <c r="E62" i="5"/>
  <c r="B62" i="5"/>
  <c r="E61" i="5"/>
  <c r="B61" i="5"/>
  <c r="E60" i="5"/>
  <c r="B60" i="5"/>
  <c r="E59" i="5"/>
  <c r="B59" i="5"/>
  <c r="E58" i="5"/>
  <c r="B58" i="5"/>
  <c r="E57" i="5"/>
  <c r="B57" i="5"/>
  <c r="E56" i="5"/>
  <c r="B56" i="5"/>
  <c r="E55" i="5"/>
  <c r="B55" i="5"/>
  <c r="E54" i="5"/>
  <c r="B54" i="5"/>
  <c r="E53" i="5"/>
  <c r="B53" i="5"/>
  <c r="E52" i="5"/>
  <c r="B52" i="5"/>
  <c r="E51" i="5"/>
  <c r="B51" i="5"/>
  <c r="E50" i="5"/>
  <c r="B50" i="5"/>
  <c r="E49" i="5"/>
  <c r="B49" i="5"/>
  <c r="E48" i="5"/>
  <c r="B48" i="5"/>
  <c r="E47" i="5"/>
  <c r="B47" i="5"/>
  <c r="E46" i="5"/>
  <c r="B46" i="5"/>
  <c r="E45" i="5"/>
  <c r="B45" i="5"/>
  <c r="E44" i="5"/>
  <c r="B44" i="5"/>
  <c r="E43" i="5"/>
  <c r="B43" i="5"/>
  <c r="E42" i="5"/>
  <c r="B42" i="5"/>
  <c r="E41" i="5"/>
  <c r="B41" i="5"/>
  <c r="E40" i="5"/>
  <c r="B40" i="5"/>
  <c r="E39" i="5"/>
  <c r="B39" i="5"/>
  <c r="E38" i="5"/>
  <c r="B38" i="5"/>
  <c r="E37" i="5"/>
  <c r="B37" i="5"/>
  <c r="E36" i="5"/>
  <c r="B36" i="5"/>
  <c r="E35" i="5"/>
  <c r="B35" i="5"/>
  <c r="E34" i="5"/>
  <c r="B34" i="5"/>
  <c r="E33" i="5"/>
  <c r="B33" i="5"/>
  <c r="E32" i="5"/>
  <c r="B32" i="5"/>
  <c r="E31" i="5"/>
  <c r="B31" i="5"/>
  <c r="E30" i="5"/>
  <c r="B30" i="5"/>
  <c r="E29" i="5"/>
  <c r="B29" i="5"/>
  <c r="E28" i="5"/>
  <c r="B28" i="5"/>
  <c r="E27" i="5"/>
  <c r="B27" i="5"/>
  <c r="E26" i="5"/>
  <c r="B26" i="5"/>
  <c r="E25" i="5"/>
  <c r="B25" i="5"/>
  <c r="E24" i="5"/>
  <c r="B24" i="5"/>
  <c r="E23" i="5"/>
  <c r="B23" i="5"/>
  <c r="E22" i="5"/>
  <c r="B22" i="5"/>
  <c r="E21" i="5"/>
  <c r="B21" i="5"/>
  <c r="E20" i="5"/>
  <c r="B20" i="5"/>
  <c r="E19" i="5"/>
  <c r="B19" i="5"/>
  <c r="E18" i="5"/>
  <c r="B18" i="5"/>
  <c r="E17" i="5"/>
  <c r="B17" i="5"/>
  <c r="E16" i="5"/>
  <c r="B16" i="5"/>
  <c r="E15" i="5"/>
  <c r="B15" i="5"/>
  <c r="E14" i="5"/>
  <c r="B14" i="5"/>
  <c r="E13" i="5"/>
  <c r="B13" i="5"/>
  <c r="E12" i="5"/>
  <c r="B12" i="5"/>
  <c r="E11" i="5"/>
  <c r="B11" i="5"/>
  <c r="E10" i="5"/>
  <c r="B10" i="5"/>
  <c r="E9" i="5"/>
  <c r="B9" i="5"/>
  <c r="E8" i="5"/>
  <c r="B8" i="5"/>
  <c r="E7" i="5"/>
  <c r="B7" i="5"/>
  <c r="E6" i="5"/>
  <c r="B6" i="5"/>
  <c r="E5" i="5"/>
  <c r="B5" i="5"/>
  <c r="K16" i="7" l="1"/>
  <c r="L16" i="7"/>
  <c r="L51" i="7"/>
  <c r="K51" i="7"/>
  <c r="L26" i="7"/>
  <c r="K26" i="7"/>
  <c r="L9" i="7"/>
  <c r="E5" i="10"/>
  <c r="K9" i="7"/>
  <c r="L44" i="7"/>
  <c r="K44" i="7"/>
  <c r="L71" i="7"/>
  <c r="K71" i="7"/>
  <c r="L73" i="7"/>
  <c r="K73" i="7"/>
  <c r="L29" i="7"/>
  <c r="K29" i="7"/>
  <c r="L49" i="7"/>
  <c r="K49" i="7"/>
  <c r="L15" i="7"/>
  <c r="K15" i="7"/>
  <c r="L17" i="7"/>
  <c r="K17" i="7"/>
  <c r="L19" i="7"/>
  <c r="K19" i="7"/>
  <c r="K48" i="7"/>
  <c r="L48" i="7"/>
  <c r="L50" i="7"/>
  <c r="K50" i="7"/>
  <c r="E8" i="10"/>
  <c r="B7" i="10"/>
  <c r="L52" i="7"/>
  <c r="K52" i="7"/>
  <c r="L61" i="7"/>
  <c r="K61" i="7"/>
  <c r="L79" i="7"/>
  <c r="K79" i="7"/>
  <c r="L81" i="7"/>
  <c r="K81" i="7"/>
  <c r="L20" i="7"/>
  <c r="K20" i="7"/>
  <c r="E6" i="10"/>
  <c r="E11" i="10"/>
  <c r="K80" i="7"/>
  <c r="L80" i="7"/>
  <c r="K32" i="7"/>
  <c r="L32" i="7"/>
  <c r="L36" i="7"/>
  <c r="K36" i="7"/>
  <c r="L63" i="7"/>
  <c r="K63" i="7"/>
  <c r="L65" i="7"/>
  <c r="K65" i="7"/>
  <c r="L7" i="7"/>
  <c r="K7" i="7"/>
  <c r="K40" i="7"/>
  <c r="L40" i="7"/>
  <c r="L53" i="7"/>
  <c r="K53" i="7"/>
  <c r="L77" i="7"/>
  <c r="K77" i="7"/>
  <c r="L5" i="7"/>
  <c r="K5" i="7"/>
  <c r="L23" i="7"/>
  <c r="K23" i="7"/>
  <c r="L25" i="7"/>
  <c r="K25" i="7"/>
  <c r="E7" i="10"/>
  <c r="L27" i="7"/>
  <c r="K27" i="7"/>
  <c r="K56" i="7"/>
  <c r="L56" i="7"/>
  <c r="L58" i="7"/>
  <c r="K58" i="7"/>
  <c r="L60" i="7"/>
  <c r="K60" i="7"/>
  <c r="L69" i="7"/>
  <c r="K69" i="7"/>
  <c r="L75" i="7"/>
  <c r="K75" i="7"/>
  <c r="E4" i="10"/>
  <c r="J82" i="7"/>
  <c r="L4" i="7"/>
  <c r="K4" i="7"/>
  <c r="L13" i="7"/>
  <c r="K13" i="7"/>
  <c r="L31" i="7"/>
  <c r="K31" i="7"/>
  <c r="L33" i="7"/>
  <c r="K33" i="7"/>
  <c r="L35" i="7"/>
  <c r="K35" i="7"/>
  <c r="K64" i="7"/>
  <c r="L64" i="7"/>
  <c r="L66" i="7"/>
  <c r="K66" i="7"/>
  <c r="L68" i="7"/>
  <c r="K68" i="7"/>
  <c r="L18" i="7"/>
  <c r="K18" i="7"/>
  <c r="L47" i="7"/>
  <c r="K47" i="7"/>
  <c r="K24" i="7"/>
  <c r="L24" i="7"/>
  <c r="L28" i="7"/>
  <c r="K28" i="7"/>
  <c r="L37" i="7"/>
  <c r="K37" i="7"/>
  <c r="L55" i="7"/>
  <c r="K55" i="7"/>
  <c r="L57" i="7"/>
  <c r="K57" i="7"/>
  <c r="L59" i="7"/>
  <c r="K59" i="7"/>
  <c r="L34" i="7"/>
  <c r="K34" i="7"/>
  <c r="L45" i="7"/>
  <c r="K45" i="7"/>
  <c r="L67" i="7"/>
  <c r="K67" i="7"/>
  <c r="L11" i="7"/>
  <c r="K11" i="7"/>
  <c r="L42" i="7"/>
  <c r="K42" i="7"/>
  <c r="K8" i="7"/>
  <c r="L8" i="7"/>
  <c r="L10" i="7"/>
  <c r="K10" i="7"/>
  <c r="L12" i="7"/>
  <c r="K12" i="7"/>
  <c r="L21" i="7"/>
  <c r="K21" i="7"/>
  <c r="L39" i="7"/>
  <c r="K39" i="7"/>
  <c r="L41" i="7"/>
  <c r="K41" i="7"/>
  <c r="L43" i="7"/>
  <c r="K43" i="7"/>
  <c r="B6" i="10"/>
  <c r="K72" i="7"/>
  <c r="E10" i="10"/>
  <c r="B4" i="10"/>
  <c r="L72" i="7"/>
  <c r="L74" i="7"/>
  <c r="K74" i="7"/>
  <c r="L76" i="7"/>
  <c r="K76" i="7"/>
  <c r="F82" i="7"/>
  <c r="B5" i="8"/>
  <c r="K6" i="7"/>
  <c r="K14" i="7"/>
  <c r="K22" i="7"/>
  <c r="K30" i="7"/>
  <c r="K38" i="7"/>
  <c r="K46" i="7"/>
  <c r="K54" i="7"/>
  <c r="K62" i="7"/>
  <c r="K70" i="7"/>
  <c r="K78" i="7"/>
  <c r="L54" i="7"/>
  <c r="B8" i="10"/>
  <c r="B5" i="10"/>
  <c r="K82" i="7" l="1"/>
  <c r="L82" i="7"/>
</calcChain>
</file>

<file path=xl/sharedStrings.xml><?xml version="1.0" encoding="utf-8"?>
<sst xmlns="http://schemas.openxmlformats.org/spreadsheetml/2006/main" count="779" uniqueCount="293">
  <si>
    <t>Modèle premium – Balance comptable (normes françaises / PCG) – v1.0</t>
  </si>
  <si>
    <t>Cellules d’entrée : en bleu. Tables : filtre/tri intégrés.</t>
  </si>
  <si>
    <t>PARAMETRES → exercice/journaux</t>
  </si>
  <si>
    <t>PLAN_PCG → plan de comptes</t>
  </si>
  <si>
    <t>OUVERTURE → soldes d’ouverture</t>
  </si>
  <si>
    <t>JOURNAL → écritures + contrôle pièce</t>
  </si>
  <si>
    <t>BALANCE/CONTROLES</t>
  </si>
  <si>
    <t>FEC_EXPORT → gabarit d’export</t>
  </si>
  <si>
    <t>Paramètres</t>
  </si>
  <si>
    <t>Société</t>
  </si>
  <si>
    <t>(à renseigner)</t>
  </si>
  <si>
    <t>SIREN (optionnel)</t>
  </si>
  <si>
    <t>Date début exercice</t>
  </si>
  <si>
    <t>Date fin exercice</t>
  </si>
  <si>
    <t>Devise</t>
  </si>
  <si>
    <t>EUR</t>
  </si>
  <si>
    <t>Tolérance équilibrage (€/pièce)</t>
  </si>
  <si>
    <t>Journaux</t>
  </si>
  <si>
    <t>Code</t>
  </si>
  <si>
    <t>Libellé</t>
  </si>
  <si>
    <t>Type (indicatif)</t>
  </si>
  <si>
    <t>AC</t>
  </si>
  <si>
    <t>Achats</t>
  </si>
  <si>
    <t>VE</t>
  </si>
  <si>
    <t>Ventes</t>
  </si>
  <si>
    <t>BN</t>
  </si>
  <si>
    <t>Banque</t>
  </si>
  <si>
    <t>Trésorerie</t>
  </si>
  <si>
    <t>OD</t>
  </si>
  <si>
    <t>Opérations diverses</t>
  </si>
  <si>
    <t>PA</t>
  </si>
  <si>
    <t>Paie</t>
  </si>
  <si>
    <t>TVA</t>
  </si>
  <si>
    <t>TVA_Code</t>
  </si>
  <si>
    <t>Description</t>
  </si>
  <si>
    <t>Taux</t>
  </si>
  <si>
    <t>Compte_TVA_collectee</t>
  </si>
  <si>
    <t>Compte_TVA_deductible</t>
  </si>
  <si>
    <t>TVA20</t>
  </si>
  <si>
    <t>TVA 20% (standard)</t>
  </si>
  <si>
    <t>44571</t>
  </si>
  <si>
    <t>44566</t>
  </si>
  <si>
    <t>TVA10</t>
  </si>
  <si>
    <t>TVA 10% (intermédiaire)</t>
  </si>
  <si>
    <t>TVA55</t>
  </si>
  <si>
    <t>TVA 5,5% (réduit)</t>
  </si>
  <si>
    <t>TVA0</t>
  </si>
  <si>
    <t>TVA 0% / exonéré</t>
  </si>
  <si>
    <t/>
  </si>
  <si>
    <t>EXO</t>
  </si>
  <si>
    <t>Hors champ / exonération</t>
  </si>
  <si>
    <t>Plan de comptes</t>
  </si>
  <si>
    <t>CompteNum</t>
  </si>
  <si>
    <t>CompteLib</t>
  </si>
  <si>
    <t>Classe</t>
  </si>
  <si>
    <t>Rubrique</t>
  </si>
  <si>
    <t>Type</t>
  </si>
  <si>
    <t>101</t>
  </si>
  <si>
    <t>Capital</t>
  </si>
  <si>
    <t>Capitaux propres</t>
  </si>
  <si>
    <t>Passif</t>
  </si>
  <si>
    <t>106</t>
  </si>
  <si>
    <t>Réserves</t>
  </si>
  <si>
    <t>108</t>
  </si>
  <si>
    <t>Compte de l'exploitant</t>
  </si>
  <si>
    <t>120</t>
  </si>
  <si>
    <t>Résultat de l'exercice (bénéfice)</t>
  </si>
  <si>
    <t>Résultat</t>
  </si>
  <si>
    <t>129</t>
  </si>
  <si>
    <t>Résultat de l'exercice (perte)</t>
  </si>
  <si>
    <t>Actif</t>
  </si>
  <si>
    <t>201</t>
  </si>
  <si>
    <t>Frais d'établissement</t>
  </si>
  <si>
    <t>Immobilisations incorporelles</t>
  </si>
  <si>
    <t>203</t>
  </si>
  <si>
    <t>Frais de recherche et développement</t>
  </si>
  <si>
    <t>205</t>
  </si>
  <si>
    <t>Concessions et droits similaires</t>
  </si>
  <si>
    <t>213</t>
  </si>
  <si>
    <t>Constructions</t>
  </si>
  <si>
    <t>Immobilisations corporelles</t>
  </si>
  <si>
    <t>215</t>
  </si>
  <si>
    <t>Installations techniques, matériel et outillage</t>
  </si>
  <si>
    <t>2183</t>
  </si>
  <si>
    <t>Matériel de bureau et informatique</t>
  </si>
  <si>
    <t>231</t>
  </si>
  <si>
    <t>Immobilisations corporelles en cours</t>
  </si>
  <si>
    <t>Immobilisations en cours</t>
  </si>
  <si>
    <t>280</t>
  </si>
  <si>
    <t>Amortissements des immobilisations incorporelles</t>
  </si>
  <si>
    <t>Amortissements</t>
  </si>
  <si>
    <t>281</t>
  </si>
  <si>
    <t>Amortissements des immobilisations corporelles</t>
  </si>
  <si>
    <t>290</t>
  </si>
  <si>
    <t>Dépréciations des immobilisations incorporelles</t>
  </si>
  <si>
    <t>Dépréciations</t>
  </si>
  <si>
    <t>291</t>
  </si>
  <si>
    <t>Dépréciations des immobilisations corporelles</t>
  </si>
  <si>
    <t>301</t>
  </si>
  <si>
    <t>Matières premières</t>
  </si>
  <si>
    <t>Stocks</t>
  </si>
  <si>
    <t>311</t>
  </si>
  <si>
    <t>Marchandises</t>
  </si>
  <si>
    <t>331</t>
  </si>
  <si>
    <t>Produits en cours</t>
  </si>
  <si>
    <t>En-cours</t>
  </si>
  <si>
    <t>341</t>
  </si>
  <si>
    <t>Produits finis</t>
  </si>
  <si>
    <t>391</t>
  </si>
  <si>
    <t>Dépréciations des stocks</t>
  </si>
  <si>
    <t>401</t>
  </si>
  <si>
    <t>Fournisseurs</t>
  </si>
  <si>
    <t>Tiers</t>
  </si>
  <si>
    <t>403</t>
  </si>
  <si>
    <t>Fournisseurs - Effets à payer</t>
  </si>
  <si>
    <t>404</t>
  </si>
  <si>
    <t>Fournisseurs d'immobilisations</t>
  </si>
  <si>
    <t>4081</t>
  </si>
  <si>
    <t>Fournisseurs - factures non parvenues</t>
  </si>
  <si>
    <t>4091</t>
  </si>
  <si>
    <t>Fournisseurs - avances et acomptes versés</t>
  </si>
  <si>
    <t>411</t>
  </si>
  <si>
    <t>Clients</t>
  </si>
  <si>
    <t>413</t>
  </si>
  <si>
    <t>Clients - effets à recevoir</t>
  </si>
  <si>
    <t>416</t>
  </si>
  <si>
    <t>Clients douteux ou litigieux</t>
  </si>
  <si>
    <t>4181</t>
  </si>
  <si>
    <t>Clients - factures à établir</t>
  </si>
  <si>
    <t>4191</t>
  </si>
  <si>
    <t>Clients - avances et acomptes reçus</t>
  </si>
  <si>
    <t>421</t>
  </si>
  <si>
    <t>Personnel - rémunérations dues</t>
  </si>
  <si>
    <t>425</t>
  </si>
  <si>
    <t>Personnel - avances et acomptes</t>
  </si>
  <si>
    <t>431</t>
  </si>
  <si>
    <t>Sécurité sociale</t>
  </si>
  <si>
    <t>437</t>
  </si>
  <si>
    <t>Autres organismes sociaux</t>
  </si>
  <si>
    <t>444</t>
  </si>
  <si>
    <t>État - impôts sur les bénéfices</t>
  </si>
  <si>
    <t>État</t>
  </si>
  <si>
    <t>TVA déductible sur autres biens et services</t>
  </si>
  <si>
    <t>État - TVA</t>
  </si>
  <si>
    <t>TVA collectée</t>
  </si>
  <si>
    <t>447</t>
  </si>
  <si>
    <t>Autres impôts, taxes et versements assimilés</t>
  </si>
  <si>
    <t>451</t>
  </si>
  <si>
    <t>Groupe</t>
  </si>
  <si>
    <t>455</t>
  </si>
  <si>
    <t>Associés - comptes courants</t>
  </si>
  <si>
    <t>462</t>
  </si>
  <si>
    <t>Créances sur cessions d'immobilisations</t>
  </si>
  <si>
    <t>Comptes transitoires</t>
  </si>
  <si>
    <t>467</t>
  </si>
  <si>
    <t>Autres comptes débiteurs ou créditeurs</t>
  </si>
  <si>
    <t>Actif/Passif</t>
  </si>
  <si>
    <t>471</t>
  </si>
  <si>
    <t>Comptes d'attente</t>
  </si>
  <si>
    <t>486</t>
  </si>
  <si>
    <t>Charges constatées d'avance</t>
  </si>
  <si>
    <t>Comptes de régularisation</t>
  </si>
  <si>
    <t>487</t>
  </si>
  <si>
    <t>Produits constatés d'avance</t>
  </si>
  <si>
    <t>512</t>
  </si>
  <si>
    <t>Banques</t>
  </si>
  <si>
    <t>514</t>
  </si>
  <si>
    <t>Chèques postaux</t>
  </si>
  <si>
    <t>530</t>
  </si>
  <si>
    <t>Caisse</t>
  </si>
  <si>
    <t>580</t>
  </si>
  <si>
    <t>Virements internes</t>
  </si>
  <si>
    <t>601</t>
  </si>
  <si>
    <t>Achats stockés - matières premières</t>
  </si>
  <si>
    <t>Charge</t>
  </si>
  <si>
    <t>602</t>
  </si>
  <si>
    <t>Achats stockés - autres approvisionnements</t>
  </si>
  <si>
    <t>606</t>
  </si>
  <si>
    <t>Achats non stockés (matières et fournitures)</t>
  </si>
  <si>
    <t>607</t>
  </si>
  <si>
    <t>Achats de marchandises</t>
  </si>
  <si>
    <t>611</t>
  </si>
  <si>
    <t>Sous-traitance générale</t>
  </si>
  <si>
    <t>Services extérieurs</t>
  </si>
  <si>
    <t>612</t>
  </si>
  <si>
    <t>Redevances de crédit-bail</t>
  </si>
  <si>
    <t>613</t>
  </si>
  <si>
    <t>Locations</t>
  </si>
  <si>
    <t>615</t>
  </si>
  <si>
    <t>Entretien et réparations</t>
  </si>
  <si>
    <t>616</t>
  </si>
  <si>
    <t>Primes d'assurances</t>
  </si>
  <si>
    <t>622</t>
  </si>
  <si>
    <t>Rémunérations d'intermédiaires et honoraires</t>
  </si>
  <si>
    <t>623</t>
  </si>
  <si>
    <t>Publicité, publications, relations publiques</t>
  </si>
  <si>
    <t>625</t>
  </si>
  <si>
    <t>Déplacements, missions et réceptions</t>
  </si>
  <si>
    <t>626</t>
  </si>
  <si>
    <t>Frais postaux et de télécommunications</t>
  </si>
  <si>
    <t>627</t>
  </si>
  <si>
    <t>Services bancaires et assimilés</t>
  </si>
  <si>
    <t>631</t>
  </si>
  <si>
    <t>Impôts, taxes et versements assimilés</t>
  </si>
  <si>
    <t>Impôts et taxes</t>
  </si>
  <si>
    <t>641</t>
  </si>
  <si>
    <t>Rémunérations du personnel</t>
  </si>
  <si>
    <t>Charges de personnel</t>
  </si>
  <si>
    <t>645</t>
  </si>
  <si>
    <t>Charges de sécurité sociale et de prévoyance</t>
  </si>
  <si>
    <t>681</t>
  </si>
  <si>
    <t>Dotations aux amortissements et provisions</t>
  </si>
  <si>
    <t>Dotations</t>
  </si>
  <si>
    <t>701</t>
  </si>
  <si>
    <t>Ventes de produits finis</t>
  </si>
  <si>
    <t>Produit</t>
  </si>
  <si>
    <t>706</t>
  </si>
  <si>
    <t>Prestations de services</t>
  </si>
  <si>
    <t>707</t>
  </si>
  <si>
    <t>Ventes de marchandises</t>
  </si>
  <si>
    <t>708</t>
  </si>
  <si>
    <t>Produits des activités annexes</t>
  </si>
  <si>
    <t>758</t>
  </si>
  <si>
    <t>Produits divers de gestion courante</t>
  </si>
  <si>
    <t>Autres produits</t>
  </si>
  <si>
    <t>761</t>
  </si>
  <si>
    <t>Produits de participations</t>
  </si>
  <si>
    <t>Produits financiers</t>
  </si>
  <si>
    <t>765</t>
  </si>
  <si>
    <t>Escomptes obtenus</t>
  </si>
  <si>
    <t>771</t>
  </si>
  <si>
    <t>Produits exceptionnels sur opérations de gestion</t>
  </si>
  <si>
    <t>Exceptionnel</t>
  </si>
  <si>
    <t>801</t>
  </si>
  <si>
    <t>Engagements donnés</t>
  </si>
  <si>
    <t>Comptes spéciaux</t>
  </si>
  <si>
    <t>Hors bilan</t>
  </si>
  <si>
    <t>802</t>
  </si>
  <si>
    <t>Engagements reçus</t>
  </si>
  <si>
    <t>Soldes d’ouverture</t>
  </si>
  <si>
    <t>Débit_ouverture</t>
  </si>
  <si>
    <t>Crédit_ouverture</t>
  </si>
  <si>
    <t>Solde_net</t>
  </si>
  <si>
    <t>Journal des écritures</t>
  </si>
  <si>
    <t>Total Débit</t>
  </si>
  <si>
    <t>Total Crédit</t>
  </si>
  <si>
    <t>Écart</t>
  </si>
  <si>
    <t>JournalCode</t>
  </si>
  <si>
    <t>JournalLib</t>
  </si>
  <si>
    <t>EcritureNum</t>
  </si>
  <si>
    <t>EcritureDate</t>
  </si>
  <si>
    <t>CompAuxNum</t>
  </si>
  <si>
    <t>CompAuxLib</t>
  </si>
  <si>
    <t>PieceRef</t>
  </si>
  <si>
    <t>PieceDate</t>
  </si>
  <si>
    <t>EcritureLib</t>
  </si>
  <si>
    <t>Debit</t>
  </si>
  <si>
    <t>Credit</t>
  </si>
  <si>
    <t>TVA_Taux</t>
  </si>
  <si>
    <t>TVA_Base</t>
  </si>
  <si>
    <t>TVA_Montant</t>
  </si>
  <si>
    <t>Analytique</t>
  </si>
  <si>
    <t>Lettrage</t>
  </si>
  <si>
    <t>DateLettrage</t>
  </si>
  <si>
    <t>ValidDate</t>
  </si>
  <si>
    <t>MontantDevise</t>
  </si>
  <si>
    <t>Idevise</t>
  </si>
  <si>
    <t>Ecart_Piece</t>
  </si>
  <si>
    <t>Statut</t>
  </si>
  <si>
    <t>Balance comptable</t>
  </si>
  <si>
    <t>Débit_mvt</t>
  </si>
  <si>
    <t>Crédit_mvt</t>
  </si>
  <si>
    <t>Débit_clôture</t>
  </si>
  <si>
    <t>Crédit_clôture</t>
  </si>
  <si>
    <t>TOTAL</t>
  </si>
  <si>
    <t>Contrôles</t>
  </si>
  <si>
    <t>Contrôle</t>
  </si>
  <si>
    <t>Valeur</t>
  </si>
  <si>
    <t>Écart global du journal</t>
  </si>
  <si>
    <t>Statut global</t>
  </si>
  <si>
    <t>Nb lignes pièce non équilibrée</t>
  </si>
  <si>
    <t>TVA calculée (TVA_Montant)</t>
  </si>
  <si>
    <t>Gabarit export FEC</t>
  </si>
  <si>
    <t>Astuce : la table tblJournal du JOURNAL est déjà « proche FEC ». Pour un export, conservez les colonnes FEC et enregistrez en CSV depuis Excel.</t>
  </si>
  <si>
    <t>EcritureLet</t>
  </si>
  <si>
    <t>DateLet</t>
  </si>
  <si>
    <t>Montantdevise</t>
  </si>
  <si>
    <t>Tableau de bord</t>
  </si>
  <si>
    <t>Indicateur</t>
  </si>
  <si>
    <t>Produits (classe 7)</t>
  </si>
  <si>
    <t>Charges (classe 6)</t>
  </si>
  <si>
    <t>Trésorerie (classe 5)</t>
  </si>
  <si>
    <t>Écart global journal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</si>
</sst>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6"/>
      <color rgb="FF1F4E79"/>
      <name val="Calibri"/>
    </font>
    <font>
      <sz val="11"/>
      <color rgb="FF666666"/>
      <name val="Calibri"/>
    </font>
    <font>
      <b/>
      <sz val="14"/>
      <color rgb="FF1F4E79"/>
      <name val="Calibri"/>
    </font>
    <font>
      <b/>
      <sz val="11"/>
      <name val="Calibri"/>
    </font>
    <font>
      <sz val="11"/>
      <color rgb="FF0000FF"/>
      <name val="Calibri"/>
    </font>
    <font>
      <b/>
      <sz val="12"/>
      <color rgb="FF1F4E79"/>
      <name val="Calibri"/>
    </font>
    <font>
      <b/>
      <sz val="11"/>
      <color rgb="FFFFFFFF"/>
      <name val="Calibri"/>
    </font>
    <font>
      <b/>
      <sz val="11"/>
      <color rgb="FFC00000"/>
      <name val="Calibri"/>
    </font>
    <font>
      <b/>
      <sz val="11"/>
      <color rgb="FF1F4E79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8" fillId="0" borderId="0" xfId="0" applyFont="1" applyAlignment="1">
      <alignment horizontal="right" vertical="center" wrapText="1"/>
    </xf>
    <xf numFmtId="0" fontId="9" fillId="0" borderId="0" xfId="0" applyFont="1"/>
    <xf numFmtId="0" fontId="9" fillId="0" borderId="0" xfId="0" applyFont="1"/>
    <xf numFmtId="0" fontId="0" fillId="0" borderId="0" xfId="0"/>
  </cellXfs>
  <cellStyles count="1">
    <cellStyle name="Normal" xfId="0" builtinId="0"/>
  </cellStyles>
  <dxfs count="3">
    <dxf>
      <fill>
        <patternFill>
          <bgColor rgb="FFC6EFCE"/>
        </patternFill>
      </fill>
    </dxf>
    <dxf>
      <fill>
        <patternFill>
          <bgColor rgb="FFF8CBAD"/>
        </patternFill>
      </fill>
    </dxf>
    <dxf>
      <fill>
        <patternFill>
          <bgColor rgb="FFF8CBA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1"/>
  <c:style val="2"/>
  <c:chart>
    <c:title>
      <c:tx>
        <c:rich>
          <a:bodyPr/>
          <a:lstStyle/>
          <a:p>
            <a:r>
              <a:t>Soldes nets par classe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TABLEAU_BORD!$E$3</c:f>
              <c:strCache>
                <c:ptCount val="1"/>
                <c:pt idx="0">
                  <c:v>Solde_net</c:v>
                </c:pt>
              </c:strCache>
            </c:strRef>
          </c:tx>
          <c:spPr>
            <a:ln/>
          </c:spPr>
          <c:invertIfNegative val="1"/>
          <c:cat>
            <c:numRef>
              <c:f>TABLEAU_BORD!$D$4:$D$11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</c:numCache>
            </c:numRef>
          </c:cat>
          <c:val>
            <c:numRef>
              <c:f>TABLEAU_BORD!$E$4:$E$11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507-461E-9BF8-19263069A4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  <c:overlay val="1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7</xdr:row>
      <xdr:rowOff>0</xdr:rowOff>
    </xdr:from>
    <xdr:to>
      <xdr:col>3</xdr:col>
      <xdr:colOff>0</xdr:colOff>
      <xdr:row>10</xdr:row>
      <xdr:rowOff>0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Journaux" displayName="tblJournaux" ref="A12:C17">
  <autoFilter ref="A12:C17" xr:uid="{00000000-0009-0000-0100-000001000000}"/>
  <tableColumns count="3">
    <tableColumn id="1" xr3:uid="{00000000-0010-0000-0000-000001000000}" name="Code"/>
    <tableColumn id="2" xr3:uid="{00000000-0010-0000-0000-000002000000}" name="Libellé"/>
    <tableColumn id="3" xr3:uid="{00000000-0010-0000-0000-000003000000}" name="Type (indicatif)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blTVA" displayName="tblTVA" ref="A3:E8">
  <autoFilter ref="A3:E8" xr:uid="{00000000-0009-0000-0100-000002000000}"/>
  <tableColumns count="5">
    <tableColumn id="1" xr3:uid="{00000000-0010-0000-0100-000001000000}" name="TVA_Code"/>
    <tableColumn id="2" xr3:uid="{00000000-0010-0000-0100-000002000000}" name="Description"/>
    <tableColumn id="3" xr3:uid="{00000000-0010-0000-0100-000003000000}" name="Taux"/>
    <tableColumn id="4" xr3:uid="{00000000-0010-0000-0100-000004000000}" name="Compte_TVA_collectee"/>
    <tableColumn id="5" xr3:uid="{00000000-0010-0000-0100-000005000000}" name="Compte_TVA_deductible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blPlan" displayName="tblPlan" ref="A3:E81">
  <autoFilter ref="A3:E81" xr:uid="{00000000-0009-0000-0100-000003000000}"/>
  <tableColumns count="5">
    <tableColumn id="1" xr3:uid="{00000000-0010-0000-0200-000001000000}" name="CompteNum"/>
    <tableColumn id="2" xr3:uid="{00000000-0010-0000-0200-000002000000}" name="CompteLib"/>
    <tableColumn id="3" xr3:uid="{00000000-0010-0000-0200-000003000000}" name="Classe"/>
    <tableColumn id="4" xr3:uid="{00000000-0010-0000-0200-000004000000}" name="Rubrique"/>
    <tableColumn id="5" xr3:uid="{00000000-0010-0000-0200-000005000000}" name="Type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blOuverture" displayName="tblOuverture" ref="A4:E104">
  <autoFilter ref="A4:E104" xr:uid="{00000000-0009-0000-0100-000004000000}"/>
  <tableColumns count="5">
    <tableColumn id="1" xr3:uid="{00000000-0010-0000-0300-000001000000}" name="CompteNum"/>
    <tableColumn id="2" xr3:uid="{00000000-0010-0000-0300-000002000000}" name="CompteLib"/>
    <tableColumn id="3" xr3:uid="{00000000-0010-0000-0300-000003000000}" name="Débit_ouverture"/>
    <tableColumn id="4" xr3:uid="{00000000-0010-0000-0300-000004000000}" name="Crédit_ouverture"/>
    <tableColumn id="5" xr3:uid="{00000000-0010-0000-0300-000005000000}" name="Solde_net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blJournal" displayName="tblJournal" ref="A5:Y205">
  <autoFilter ref="A5:Y205" xr:uid="{00000000-0009-0000-0100-000005000000}"/>
  <tableColumns count="25">
    <tableColumn id="1" xr3:uid="{00000000-0010-0000-0400-000001000000}" name="JournalCode"/>
    <tableColumn id="2" xr3:uid="{00000000-0010-0000-0400-000002000000}" name="JournalLib"/>
    <tableColumn id="3" xr3:uid="{00000000-0010-0000-0400-000003000000}" name="EcritureNum"/>
    <tableColumn id="4" xr3:uid="{00000000-0010-0000-0400-000004000000}" name="EcritureDate"/>
    <tableColumn id="5" xr3:uid="{00000000-0010-0000-0400-000005000000}" name="CompteNum"/>
    <tableColumn id="6" xr3:uid="{00000000-0010-0000-0400-000006000000}" name="CompteLib"/>
    <tableColumn id="7" xr3:uid="{00000000-0010-0000-0400-000007000000}" name="CompAuxNum"/>
    <tableColumn id="8" xr3:uid="{00000000-0010-0000-0400-000008000000}" name="CompAuxLib"/>
    <tableColumn id="9" xr3:uid="{00000000-0010-0000-0400-000009000000}" name="PieceRef"/>
    <tableColumn id="10" xr3:uid="{00000000-0010-0000-0400-00000A000000}" name="PieceDate"/>
    <tableColumn id="11" xr3:uid="{00000000-0010-0000-0400-00000B000000}" name="EcritureLib"/>
    <tableColumn id="12" xr3:uid="{00000000-0010-0000-0400-00000C000000}" name="Debit"/>
    <tableColumn id="13" xr3:uid="{00000000-0010-0000-0400-00000D000000}" name="Credit"/>
    <tableColumn id="14" xr3:uid="{00000000-0010-0000-0400-00000E000000}" name="TVA_Code"/>
    <tableColumn id="15" xr3:uid="{00000000-0010-0000-0400-00000F000000}" name="TVA_Taux"/>
    <tableColumn id="16" xr3:uid="{00000000-0010-0000-0400-000010000000}" name="TVA_Base"/>
    <tableColumn id="17" xr3:uid="{00000000-0010-0000-0400-000011000000}" name="TVA_Montant"/>
    <tableColumn id="18" xr3:uid="{00000000-0010-0000-0400-000012000000}" name="Analytique"/>
    <tableColumn id="19" xr3:uid="{00000000-0010-0000-0400-000013000000}" name="Lettrage"/>
    <tableColumn id="20" xr3:uid="{00000000-0010-0000-0400-000014000000}" name="DateLettrage"/>
    <tableColumn id="21" xr3:uid="{00000000-0010-0000-0400-000015000000}" name="ValidDate"/>
    <tableColumn id="22" xr3:uid="{00000000-0010-0000-0400-000016000000}" name="MontantDevise"/>
    <tableColumn id="23" xr3:uid="{00000000-0010-0000-0400-000017000000}" name="Idevise"/>
    <tableColumn id="24" xr3:uid="{00000000-0010-0000-0400-000018000000}" name="Ecart_Piece"/>
    <tableColumn id="25" xr3:uid="{00000000-0010-0000-0400-000019000000}" name="Statut"/>
  </tableColumns>
  <tableStyleInfo name="TableStyleMedium9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5000000}" name="tblFEC" displayName="tblFEC" ref="A4:R204">
  <autoFilter ref="A4:R204" xr:uid="{00000000-0009-0000-0100-000007000000}"/>
  <tableColumns count="18">
    <tableColumn id="1" xr3:uid="{00000000-0010-0000-0500-000001000000}" name="JournalCode"/>
    <tableColumn id="2" xr3:uid="{00000000-0010-0000-0500-000002000000}" name="JournalLib"/>
    <tableColumn id="3" xr3:uid="{00000000-0010-0000-0500-000003000000}" name="EcritureNum"/>
    <tableColumn id="4" xr3:uid="{00000000-0010-0000-0500-000004000000}" name="EcritureDate"/>
    <tableColumn id="5" xr3:uid="{00000000-0010-0000-0500-000005000000}" name="CompteNum"/>
    <tableColumn id="6" xr3:uid="{00000000-0010-0000-0500-000006000000}" name="CompteLib"/>
    <tableColumn id="7" xr3:uid="{00000000-0010-0000-0500-000007000000}" name="CompAuxNum"/>
    <tableColumn id="8" xr3:uid="{00000000-0010-0000-0500-000008000000}" name="CompAuxLib"/>
    <tableColumn id="9" xr3:uid="{00000000-0010-0000-0500-000009000000}" name="PieceRef"/>
    <tableColumn id="10" xr3:uid="{00000000-0010-0000-0500-00000A000000}" name="PieceDate"/>
    <tableColumn id="11" xr3:uid="{00000000-0010-0000-0500-00000B000000}" name="EcritureLib"/>
    <tableColumn id="12" xr3:uid="{00000000-0010-0000-0500-00000C000000}" name="Debit"/>
    <tableColumn id="13" xr3:uid="{00000000-0010-0000-0500-00000D000000}" name="Credit"/>
    <tableColumn id="14" xr3:uid="{00000000-0010-0000-0500-00000E000000}" name="EcritureLet"/>
    <tableColumn id="15" xr3:uid="{00000000-0010-0000-0500-00000F000000}" name="DateLet"/>
    <tableColumn id="16" xr3:uid="{00000000-0010-0000-0500-000010000000}" name="ValidDate"/>
    <tableColumn id="17" xr3:uid="{00000000-0010-0000-0500-000011000000}" name="Montantdevise"/>
    <tableColumn id="18" xr3:uid="{00000000-0010-0000-0500-000012000000}" name="Idevise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0"/>
  <sheetViews>
    <sheetView showGridLines="0" workbookViewId="0">
      <selection activeCell="A20" sqref="A20"/>
    </sheetView>
  </sheetViews>
  <sheetFormatPr baseColWidth="10" defaultColWidth="9.140625" defaultRowHeight="15" x14ac:dyDescent="0.25"/>
  <cols>
    <col min="1" max="1" width="100" customWidth="1"/>
  </cols>
  <sheetData>
    <row r="1" spans="1:1" ht="21" x14ac:dyDescent="0.35">
      <c r="A1" s="1" t="s">
        <v>0</v>
      </c>
    </row>
    <row r="3" spans="1:1" x14ac:dyDescent="0.25">
      <c r="A3" s="2" t="s">
        <v>1</v>
      </c>
    </row>
    <row r="5" spans="1:1" x14ac:dyDescent="0.25">
      <c r="A5" t="s">
        <v>2</v>
      </c>
    </row>
    <row r="6" spans="1:1" x14ac:dyDescent="0.25">
      <c r="A6" t="s">
        <v>3</v>
      </c>
    </row>
    <row r="7" spans="1:1" x14ac:dyDescent="0.25">
      <c r="A7" t="s">
        <v>4</v>
      </c>
    </row>
    <row r="8" spans="1:1" x14ac:dyDescent="0.25">
      <c r="A8" t="s">
        <v>5</v>
      </c>
    </row>
    <row r="9" spans="1:1" x14ac:dyDescent="0.25">
      <c r="A9" t="s">
        <v>6</v>
      </c>
    </row>
    <row r="10" spans="1:1" x14ac:dyDescent="0.25">
      <c r="A10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7"/>
  <sheetViews>
    <sheetView showGridLines="0" workbookViewId="0"/>
  </sheetViews>
  <sheetFormatPr baseColWidth="10" defaultColWidth="9.140625" defaultRowHeight="15" x14ac:dyDescent="0.25"/>
  <cols>
    <col min="1" max="1" width="10" customWidth="1"/>
    <col min="2" max="2" width="32" customWidth="1"/>
    <col min="3" max="3" width="18" customWidth="1"/>
  </cols>
  <sheetData>
    <row r="1" spans="1:3" ht="18.75" x14ac:dyDescent="0.3">
      <c r="A1" s="3" t="s">
        <v>8</v>
      </c>
    </row>
    <row r="3" spans="1:3" x14ac:dyDescent="0.25">
      <c r="A3" s="4" t="s">
        <v>9</v>
      </c>
      <c r="B3" s="5" t="s">
        <v>10</v>
      </c>
    </row>
    <row r="4" spans="1:3" x14ac:dyDescent="0.25">
      <c r="A4" s="4" t="s">
        <v>11</v>
      </c>
      <c r="B4" s="5" t="s">
        <v>10</v>
      </c>
    </row>
    <row r="5" spans="1:3" x14ac:dyDescent="0.25">
      <c r="A5" s="4" t="s">
        <v>12</v>
      </c>
      <c r="B5" s="5">
        <v>46023</v>
      </c>
    </row>
    <row r="6" spans="1:3" x14ac:dyDescent="0.25">
      <c r="A6" s="4" t="s">
        <v>13</v>
      </c>
      <c r="B6" s="5">
        <v>46387</v>
      </c>
    </row>
    <row r="7" spans="1:3" x14ac:dyDescent="0.25">
      <c r="A7" s="4" t="s">
        <v>14</v>
      </c>
      <c r="B7" s="5" t="s">
        <v>15</v>
      </c>
    </row>
    <row r="8" spans="1:3" x14ac:dyDescent="0.25">
      <c r="A8" s="4" t="s">
        <v>16</v>
      </c>
      <c r="B8" s="5">
        <v>0.01</v>
      </c>
    </row>
    <row r="10" spans="1:3" ht="15.75" x14ac:dyDescent="0.25">
      <c r="A10" s="6" t="s">
        <v>17</v>
      </c>
    </row>
    <row r="12" spans="1:3" x14ac:dyDescent="0.25">
      <c r="A12" s="7" t="s">
        <v>18</v>
      </c>
      <c r="B12" s="7" t="s">
        <v>19</v>
      </c>
      <c r="C12" s="7" t="s">
        <v>20</v>
      </c>
    </row>
    <row r="13" spans="1:3" x14ac:dyDescent="0.25">
      <c r="A13" s="5" t="s">
        <v>21</v>
      </c>
      <c r="B13" s="5" t="s">
        <v>22</v>
      </c>
      <c r="C13" s="2" t="s">
        <v>22</v>
      </c>
    </row>
    <row r="14" spans="1:3" x14ac:dyDescent="0.25">
      <c r="A14" s="5" t="s">
        <v>23</v>
      </c>
      <c r="B14" s="5" t="s">
        <v>24</v>
      </c>
      <c r="C14" s="2" t="s">
        <v>24</v>
      </c>
    </row>
    <row r="15" spans="1:3" x14ac:dyDescent="0.25">
      <c r="A15" s="5" t="s">
        <v>25</v>
      </c>
      <c r="B15" s="5" t="s">
        <v>26</v>
      </c>
      <c r="C15" s="2" t="s">
        <v>27</v>
      </c>
    </row>
    <row r="16" spans="1:3" x14ac:dyDescent="0.25">
      <c r="A16" s="5" t="s">
        <v>28</v>
      </c>
      <c r="B16" s="5" t="s">
        <v>29</v>
      </c>
      <c r="C16" s="2" t="s">
        <v>28</v>
      </c>
    </row>
    <row r="17" spans="1:3" x14ac:dyDescent="0.25">
      <c r="A17" s="5" t="s">
        <v>30</v>
      </c>
      <c r="B17" s="5" t="s">
        <v>31</v>
      </c>
      <c r="C17" s="2" t="s">
        <v>31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8"/>
  <sheetViews>
    <sheetView showGridLines="0" workbookViewId="0"/>
  </sheetViews>
  <sheetFormatPr baseColWidth="10" defaultColWidth="9.140625" defaultRowHeight="15" x14ac:dyDescent="0.25"/>
  <cols>
    <col min="1" max="1" width="12" customWidth="1"/>
    <col min="2" max="2" width="40" customWidth="1"/>
    <col min="3" max="3" width="10" customWidth="1"/>
    <col min="4" max="4" width="22" customWidth="1"/>
    <col min="5" max="5" width="24" customWidth="1"/>
  </cols>
  <sheetData>
    <row r="1" spans="1:5" ht="18.75" x14ac:dyDescent="0.3">
      <c r="A1" s="3" t="s">
        <v>32</v>
      </c>
    </row>
    <row r="3" spans="1:5" x14ac:dyDescent="0.25">
      <c r="A3" s="7" t="s">
        <v>33</v>
      </c>
      <c r="B3" s="7" t="s">
        <v>34</v>
      </c>
      <c r="C3" s="7" t="s">
        <v>35</v>
      </c>
      <c r="D3" s="7" t="s">
        <v>36</v>
      </c>
      <c r="E3" s="7" t="s">
        <v>37</v>
      </c>
    </row>
    <row r="4" spans="1:5" x14ac:dyDescent="0.25">
      <c r="A4" s="5" t="s">
        <v>38</v>
      </c>
      <c r="B4" s="5" t="s">
        <v>39</v>
      </c>
      <c r="C4">
        <v>0.2</v>
      </c>
      <c r="D4" t="s">
        <v>40</v>
      </c>
      <c r="E4" t="s">
        <v>41</v>
      </c>
    </row>
    <row r="5" spans="1:5" x14ac:dyDescent="0.25">
      <c r="A5" s="5" t="s">
        <v>42</v>
      </c>
      <c r="B5" s="5" t="s">
        <v>43</v>
      </c>
      <c r="C5">
        <v>0.1</v>
      </c>
      <c r="D5" t="s">
        <v>40</v>
      </c>
      <c r="E5" t="s">
        <v>41</v>
      </c>
    </row>
    <row r="6" spans="1:5" x14ac:dyDescent="0.25">
      <c r="A6" s="5" t="s">
        <v>44</v>
      </c>
      <c r="B6" s="5" t="s">
        <v>45</v>
      </c>
      <c r="C6">
        <v>5.5E-2</v>
      </c>
      <c r="D6" t="s">
        <v>40</v>
      </c>
      <c r="E6" t="s">
        <v>41</v>
      </c>
    </row>
    <row r="7" spans="1:5" x14ac:dyDescent="0.25">
      <c r="A7" s="5" t="s">
        <v>46</v>
      </c>
      <c r="B7" s="5" t="s">
        <v>47</v>
      </c>
      <c r="C7">
        <v>0</v>
      </c>
      <c r="D7" t="s">
        <v>48</v>
      </c>
      <c r="E7" t="s">
        <v>48</v>
      </c>
    </row>
    <row r="8" spans="1:5" x14ac:dyDescent="0.25">
      <c r="A8" s="5" t="s">
        <v>49</v>
      </c>
      <c r="B8" s="5" t="s">
        <v>50</v>
      </c>
      <c r="C8">
        <v>0</v>
      </c>
      <c r="D8" t="s">
        <v>48</v>
      </c>
      <c r="E8" t="s">
        <v>48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81"/>
  <sheetViews>
    <sheetView showGridLines="0" workbookViewId="0"/>
  </sheetViews>
  <sheetFormatPr baseColWidth="10" defaultColWidth="9.140625" defaultRowHeight="15" x14ac:dyDescent="0.25"/>
  <cols>
    <col min="1" max="1" width="12" customWidth="1"/>
    <col min="2" max="2" width="50" customWidth="1"/>
    <col min="3" max="3" width="8" customWidth="1"/>
    <col min="4" max="4" width="28" customWidth="1"/>
    <col min="5" max="5" width="16" customWidth="1"/>
  </cols>
  <sheetData>
    <row r="1" spans="1:5" ht="18.75" x14ac:dyDescent="0.3">
      <c r="A1" s="3" t="s">
        <v>51</v>
      </c>
    </row>
    <row r="3" spans="1:5" ht="30" x14ac:dyDescent="0.25">
      <c r="A3" s="7" t="s">
        <v>52</v>
      </c>
      <c r="B3" s="7" t="s">
        <v>53</v>
      </c>
      <c r="C3" s="7" t="s">
        <v>54</v>
      </c>
      <c r="D3" s="7" t="s">
        <v>55</v>
      </c>
      <c r="E3" s="7" t="s">
        <v>56</v>
      </c>
    </row>
    <row r="4" spans="1:5" x14ac:dyDescent="0.25">
      <c r="A4" s="5" t="s">
        <v>57</v>
      </c>
      <c r="B4" s="5" t="s">
        <v>58</v>
      </c>
      <c r="C4">
        <v>1</v>
      </c>
      <c r="D4" t="s">
        <v>59</v>
      </c>
      <c r="E4" t="s">
        <v>60</v>
      </c>
    </row>
    <row r="5" spans="1:5" x14ac:dyDescent="0.25">
      <c r="A5" s="5" t="s">
        <v>61</v>
      </c>
      <c r="B5" s="5" t="s">
        <v>62</v>
      </c>
      <c r="C5">
        <v>1</v>
      </c>
      <c r="D5" t="s">
        <v>59</v>
      </c>
      <c r="E5" t="s">
        <v>60</v>
      </c>
    </row>
    <row r="6" spans="1:5" x14ac:dyDescent="0.25">
      <c r="A6" s="5" t="s">
        <v>63</v>
      </c>
      <c r="B6" s="5" t="s">
        <v>64</v>
      </c>
      <c r="C6">
        <v>1</v>
      </c>
      <c r="D6" t="s">
        <v>59</v>
      </c>
      <c r="E6" t="s">
        <v>60</v>
      </c>
    </row>
    <row r="7" spans="1:5" x14ac:dyDescent="0.25">
      <c r="A7" s="5" t="s">
        <v>65</v>
      </c>
      <c r="B7" s="5" t="s">
        <v>66</v>
      </c>
      <c r="C7">
        <v>1</v>
      </c>
      <c r="D7" t="s">
        <v>67</v>
      </c>
      <c r="E7" t="s">
        <v>60</v>
      </c>
    </row>
    <row r="8" spans="1:5" x14ac:dyDescent="0.25">
      <c r="A8" s="5" t="s">
        <v>68</v>
      </c>
      <c r="B8" s="5" t="s">
        <v>69</v>
      </c>
      <c r="C8">
        <v>1</v>
      </c>
      <c r="D8" t="s">
        <v>67</v>
      </c>
      <c r="E8" t="s">
        <v>70</v>
      </c>
    </row>
    <row r="9" spans="1:5" x14ac:dyDescent="0.25">
      <c r="A9" s="5" t="s">
        <v>71</v>
      </c>
      <c r="B9" s="5" t="s">
        <v>72</v>
      </c>
      <c r="C9">
        <v>2</v>
      </c>
      <c r="D9" t="s">
        <v>73</v>
      </c>
      <c r="E9" t="s">
        <v>70</v>
      </c>
    </row>
    <row r="10" spans="1:5" x14ac:dyDescent="0.25">
      <c r="A10" s="5" t="s">
        <v>74</v>
      </c>
      <c r="B10" s="5" t="s">
        <v>75</v>
      </c>
      <c r="C10">
        <v>2</v>
      </c>
      <c r="D10" t="s">
        <v>73</v>
      </c>
      <c r="E10" t="s">
        <v>70</v>
      </c>
    </row>
    <row r="11" spans="1:5" x14ac:dyDescent="0.25">
      <c r="A11" s="5" t="s">
        <v>76</v>
      </c>
      <c r="B11" s="5" t="s">
        <v>77</v>
      </c>
      <c r="C11">
        <v>2</v>
      </c>
      <c r="D11" t="s">
        <v>73</v>
      </c>
      <c r="E11" t="s">
        <v>70</v>
      </c>
    </row>
    <row r="12" spans="1:5" x14ac:dyDescent="0.25">
      <c r="A12" s="5" t="s">
        <v>78</v>
      </c>
      <c r="B12" s="5" t="s">
        <v>79</v>
      </c>
      <c r="C12">
        <v>2</v>
      </c>
      <c r="D12" t="s">
        <v>80</v>
      </c>
      <c r="E12" t="s">
        <v>70</v>
      </c>
    </row>
    <row r="13" spans="1:5" x14ac:dyDescent="0.25">
      <c r="A13" s="5" t="s">
        <v>81</v>
      </c>
      <c r="B13" s="5" t="s">
        <v>82</v>
      </c>
      <c r="C13">
        <v>2</v>
      </c>
      <c r="D13" t="s">
        <v>80</v>
      </c>
      <c r="E13" t="s">
        <v>70</v>
      </c>
    </row>
    <row r="14" spans="1:5" x14ac:dyDescent="0.25">
      <c r="A14" s="5" t="s">
        <v>83</v>
      </c>
      <c r="B14" s="5" t="s">
        <v>84</v>
      </c>
      <c r="C14">
        <v>2</v>
      </c>
      <c r="D14" t="s">
        <v>80</v>
      </c>
      <c r="E14" t="s">
        <v>70</v>
      </c>
    </row>
    <row r="15" spans="1:5" x14ac:dyDescent="0.25">
      <c r="A15" s="5" t="s">
        <v>85</v>
      </c>
      <c r="B15" s="5" t="s">
        <v>86</v>
      </c>
      <c r="C15">
        <v>2</v>
      </c>
      <c r="D15" t="s">
        <v>87</v>
      </c>
      <c r="E15" t="s">
        <v>70</v>
      </c>
    </row>
    <row r="16" spans="1:5" x14ac:dyDescent="0.25">
      <c r="A16" s="5" t="s">
        <v>88</v>
      </c>
      <c r="B16" s="5" t="s">
        <v>89</v>
      </c>
      <c r="C16">
        <v>2</v>
      </c>
      <c r="D16" t="s">
        <v>90</v>
      </c>
      <c r="E16" t="s">
        <v>60</v>
      </c>
    </row>
    <row r="17" spans="1:5" x14ac:dyDescent="0.25">
      <c r="A17" s="5" t="s">
        <v>91</v>
      </c>
      <c r="B17" s="5" t="s">
        <v>92</v>
      </c>
      <c r="C17">
        <v>2</v>
      </c>
      <c r="D17" t="s">
        <v>90</v>
      </c>
      <c r="E17" t="s">
        <v>60</v>
      </c>
    </row>
    <row r="18" spans="1:5" x14ac:dyDescent="0.25">
      <c r="A18" s="5" t="s">
        <v>93</v>
      </c>
      <c r="B18" s="5" t="s">
        <v>94</v>
      </c>
      <c r="C18">
        <v>2</v>
      </c>
      <c r="D18" t="s">
        <v>95</v>
      </c>
      <c r="E18" t="s">
        <v>60</v>
      </c>
    </row>
    <row r="19" spans="1:5" x14ac:dyDescent="0.25">
      <c r="A19" s="5" t="s">
        <v>96</v>
      </c>
      <c r="B19" s="5" t="s">
        <v>97</v>
      </c>
      <c r="C19">
        <v>2</v>
      </c>
      <c r="D19" t="s">
        <v>95</v>
      </c>
      <c r="E19" t="s">
        <v>60</v>
      </c>
    </row>
    <row r="20" spans="1:5" x14ac:dyDescent="0.25">
      <c r="A20" s="5" t="s">
        <v>98</v>
      </c>
      <c r="B20" s="5" t="s">
        <v>99</v>
      </c>
      <c r="C20">
        <v>3</v>
      </c>
      <c r="D20" t="s">
        <v>100</v>
      </c>
      <c r="E20" t="s">
        <v>70</v>
      </c>
    </row>
    <row r="21" spans="1:5" x14ac:dyDescent="0.25">
      <c r="A21" s="5" t="s">
        <v>101</v>
      </c>
      <c r="B21" s="5" t="s">
        <v>102</v>
      </c>
      <c r="C21">
        <v>3</v>
      </c>
      <c r="D21" t="s">
        <v>100</v>
      </c>
      <c r="E21" t="s">
        <v>70</v>
      </c>
    </row>
    <row r="22" spans="1:5" x14ac:dyDescent="0.25">
      <c r="A22" s="5" t="s">
        <v>103</v>
      </c>
      <c r="B22" s="5" t="s">
        <v>104</v>
      </c>
      <c r="C22">
        <v>3</v>
      </c>
      <c r="D22" t="s">
        <v>105</v>
      </c>
      <c r="E22" t="s">
        <v>70</v>
      </c>
    </row>
    <row r="23" spans="1:5" x14ac:dyDescent="0.25">
      <c r="A23" s="5" t="s">
        <v>106</v>
      </c>
      <c r="B23" s="5" t="s">
        <v>107</v>
      </c>
      <c r="C23">
        <v>3</v>
      </c>
      <c r="D23" t="s">
        <v>100</v>
      </c>
      <c r="E23" t="s">
        <v>70</v>
      </c>
    </row>
    <row r="24" spans="1:5" x14ac:dyDescent="0.25">
      <c r="A24" s="5" t="s">
        <v>108</v>
      </c>
      <c r="B24" s="5" t="s">
        <v>109</v>
      </c>
      <c r="C24">
        <v>3</v>
      </c>
      <c r="D24" t="s">
        <v>95</v>
      </c>
      <c r="E24" t="s">
        <v>60</v>
      </c>
    </row>
    <row r="25" spans="1:5" x14ac:dyDescent="0.25">
      <c r="A25" s="5" t="s">
        <v>110</v>
      </c>
      <c r="B25" s="5" t="s">
        <v>111</v>
      </c>
      <c r="C25">
        <v>4</v>
      </c>
      <c r="D25" t="s">
        <v>112</v>
      </c>
      <c r="E25" t="s">
        <v>60</v>
      </c>
    </row>
    <row r="26" spans="1:5" x14ac:dyDescent="0.25">
      <c r="A26" s="5" t="s">
        <v>113</v>
      </c>
      <c r="B26" s="5" t="s">
        <v>114</v>
      </c>
      <c r="C26">
        <v>4</v>
      </c>
      <c r="D26" t="s">
        <v>112</v>
      </c>
      <c r="E26" t="s">
        <v>60</v>
      </c>
    </row>
    <row r="27" spans="1:5" x14ac:dyDescent="0.25">
      <c r="A27" s="5" t="s">
        <v>115</v>
      </c>
      <c r="B27" s="5" t="s">
        <v>116</v>
      </c>
      <c r="C27">
        <v>4</v>
      </c>
      <c r="D27" t="s">
        <v>112</v>
      </c>
      <c r="E27" t="s">
        <v>60</v>
      </c>
    </row>
    <row r="28" spans="1:5" x14ac:dyDescent="0.25">
      <c r="A28" s="5" t="s">
        <v>117</v>
      </c>
      <c r="B28" s="5" t="s">
        <v>118</v>
      </c>
      <c r="C28">
        <v>4</v>
      </c>
      <c r="D28" t="s">
        <v>112</v>
      </c>
      <c r="E28" t="s">
        <v>60</v>
      </c>
    </row>
    <row r="29" spans="1:5" x14ac:dyDescent="0.25">
      <c r="A29" s="5" t="s">
        <v>119</v>
      </c>
      <c r="B29" s="5" t="s">
        <v>120</v>
      </c>
      <c r="C29">
        <v>4</v>
      </c>
      <c r="D29" t="s">
        <v>112</v>
      </c>
      <c r="E29" t="s">
        <v>70</v>
      </c>
    </row>
    <row r="30" spans="1:5" x14ac:dyDescent="0.25">
      <c r="A30" s="5" t="s">
        <v>121</v>
      </c>
      <c r="B30" s="5" t="s">
        <v>122</v>
      </c>
      <c r="C30">
        <v>4</v>
      </c>
      <c r="D30" t="s">
        <v>112</v>
      </c>
      <c r="E30" t="s">
        <v>70</v>
      </c>
    </row>
    <row r="31" spans="1:5" x14ac:dyDescent="0.25">
      <c r="A31" s="5" t="s">
        <v>123</v>
      </c>
      <c r="B31" s="5" t="s">
        <v>124</v>
      </c>
      <c r="C31">
        <v>4</v>
      </c>
      <c r="D31" t="s">
        <v>112</v>
      </c>
      <c r="E31" t="s">
        <v>70</v>
      </c>
    </row>
    <row r="32" spans="1:5" x14ac:dyDescent="0.25">
      <c r="A32" s="5" t="s">
        <v>125</v>
      </c>
      <c r="B32" s="5" t="s">
        <v>126</v>
      </c>
      <c r="C32">
        <v>4</v>
      </c>
      <c r="D32" t="s">
        <v>112</v>
      </c>
      <c r="E32" t="s">
        <v>70</v>
      </c>
    </row>
    <row r="33" spans="1:5" x14ac:dyDescent="0.25">
      <c r="A33" s="5" t="s">
        <v>127</v>
      </c>
      <c r="B33" s="5" t="s">
        <v>128</v>
      </c>
      <c r="C33">
        <v>4</v>
      </c>
      <c r="D33" t="s">
        <v>112</v>
      </c>
      <c r="E33" t="s">
        <v>70</v>
      </c>
    </row>
    <row r="34" spans="1:5" x14ac:dyDescent="0.25">
      <c r="A34" s="5" t="s">
        <v>129</v>
      </c>
      <c r="B34" s="5" t="s">
        <v>130</v>
      </c>
      <c r="C34">
        <v>4</v>
      </c>
      <c r="D34" t="s">
        <v>112</v>
      </c>
      <c r="E34" t="s">
        <v>60</v>
      </c>
    </row>
    <row r="35" spans="1:5" x14ac:dyDescent="0.25">
      <c r="A35" s="5" t="s">
        <v>131</v>
      </c>
      <c r="B35" s="5" t="s">
        <v>132</v>
      </c>
      <c r="C35">
        <v>4</v>
      </c>
      <c r="D35" t="s">
        <v>112</v>
      </c>
      <c r="E35" t="s">
        <v>60</v>
      </c>
    </row>
    <row r="36" spans="1:5" x14ac:dyDescent="0.25">
      <c r="A36" s="5" t="s">
        <v>133</v>
      </c>
      <c r="B36" s="5" t="s">
        <v>134</v>
      </c>
      <c r="C36">
        <v>4</v>
      </c>
      <c r="D36" t="s">
        <v>112</v>
      </c>
      <c r="E36" t="s">
        <v>70</v>
      </c>
    </row>
    <row r="37" spans="1:5" x14ac:dyDescent="0.25">
      <c r="A37" s="5" t="s">
        <v>135</v>
      </c>
      <c r="B37" s="5" t="s">
        <v>136</v>
      </c>
      <c r="C37">
        <v>4</v>
      </c>
      <c r="D37" t="s">
        <v>112</v>
      </c>
      <c r="E37" t="s">
        <v>60</v>
      </c>
    </row>
    <row r="38" spans="1:5" x14ac:dyDescent="0.25">
      <c r="A38" s="5" t="s">
        <v>137</v>
      </c>
      <c r="B38" s="5" t="s">
        <v>138</v>
      </c>
      <c r="C38">
        <v>4</v>
      </c>
      <c r="D38" t="s">
        <v>112</v>
      </c>
      <c r="E38" t="s">
        <v>60</v>
      </c>
    </row>
    <row r="39" spans="1:5" x14ac:dyDescent="0.25">
      <c r="A39" s="5" t="s">
        <v>139</v>
      </c>
      <c r="B39" s="5" t="s">
        <v>140</v>
      </c>
      <c r="C39">
        <v>4</v>
      </c>
      <c r="D39" t="s">
        <v>141</v>
      </c>
      <c r="E39" t="s">
        <v>60</v>
      </c>
    </row>
    <row r="40" spans="1:5" x14ac:dyDescent="0.25">
      <c r="A40" s="5" t="s">
        <v>41</v>
      </c>
      <c r="B40" s="5" t="s">
        <v>142</v>
      </c>
      <c r="C40">
        <v>4</v>
      </c>
      <c r="D40" t="s">
        <v>143</v>
      </c>
      <c r="E40" t="s">
        <v>70</v>
      </c>
    </row>
    <row r="41" spans="1:5" x14ac:dyDescent="0.25">
      <c r="A41" s="5" t="s">
        <v>40</v>
      </c>
      <c r="B41" s="5" t="s">
        <v>144</v>
      </c>
      <c r="C41">
        <v>4</v>
      </c>
      <c r="D41" t="s">
        <v>143</v>
      </c>
      <c r="E41" t="s">
        <v>60</v>
      </c>
    </row>
    <row r="42" spans="1:5" x14ac:dyDescent="0.25">
      <c r="A42" s="5" t="s">
        <v>145</v>
      </c>
      <c r="B42" s="5" t="s">
        <v>146</v>
      </c>
      <c r="C42">
        <v>4</v>
      </c>
      <c r="D42" t="s">
        <v>141</v>
      </c>
      <c r="E42" t="s">
        <v>60</v>
      </c>
    </row>
    <row r="43" spans="1:5" x14ac:dyDescent="0.25">
      <c r="A43" s="5" t="s">
        <v>147</v>
      </c>
      <c r="B43" s="5" t="s">
        <v>148</v>
      </c>
      <c r="C43">
        <v>4</v>
      </c>
      <c r="D43" t="s">
        <v>112</v>
      </c>
      <c r="E43" t="s">
        <v>70</v>
      </c>
    </row>
    <row r="44" spans="1:5" x14ac:dyDescent="0.25">
      <c r="A44" s="5" t="s">
        <v>149</v>
      </c>
      <c r="B44" s="5" t="s">
        <v>150</v>
      </c>
      <c r="C44">
        <v>4</v>
      </c>
      <c r="D44" t="s">
        <v>112</v>
      </c>
      <c r="E44" t="s">
        <v>60</v>
      </c>
    </row>
    <row r="45" spans="1:5" x14ac:dyDescent="0.25">
      <c r="A45" s="5" t="s">
        <v>151</v>
      </c>
      <c r="B45" s="5" t="s">
        <v>152</v>
      </c>
      <c r="C45">
        <v>4</v>
      </c>
      <c r="D45" t="s">
        <v>153</v>
      </c>
      <c r="E45" t="s">
        <v>70</v>
      </c>
    </row>
    <row r="46" spans="1:5" x14ac:dyDescent="0.25">
      <c r="A46" s="5" t="s">
        <v>154</v>
      </c>
      <c r="B46" s="5" t="s">
        <v>155</v>
      </c>
      <c r="C46">
        <v>4</v>
      </c>
      <c r="D46" t="s">
        <v>153</v>
      </c>
      <c r="E46" t="s">
        <v>156</v>
      </c>
    </row>
    <row r="47" spans="1:5" x14ac:dyDescent="0.25">
      <c r="A47" s="5" t="s">
        <v>157</v>
      </c>
      <c r="B47" s="5" t="s">
        <v>158</v>
      </c>
      <c r="C47">
        <v>4</v>
      </c>
      <c r="D47" t="s">
        <v>153</v>
      </c>
      <c r="E47" t="s">
        <v>156</v>
      </c>
    </row>
    <row r="48" spans="1:5" x14ac:dyDescent="0.25">
      <c r="A48" s="5" t="s">
        <v>159</v>
      </c>
      <c r="B48" s="5" t="s">
        <v>160</v>
      </c>
      <c r="C48">
        <v>4</v>
      </c>
      <c r="D48" t="s">
        <v>161</v>
      </c>
      <c r="E48" t="s">
        <v>70</v>
      </c>
    </row>
    <row r="49" spans="1:5" x14ac:dyDescent="0.25">
      <c r="A49" s="5" t="s">
        <v>162</v>
      </c>
      <c r="B49" s="5" t="s">
        <v>163</v>
      </c>
      <c r="C49">
        <v>4</v>
      </c>
      <c r="D49" t="s">
        <v>161</v>
      </c>
      <c r="E49" t="s">
        <v>60</v>
      </c>
    </row>
    <row r="50" spans="1:5" x14ac:dyDescent="0.25">
      <c r="A50" s="5" t="s">
        <v>164</v>
      </c>
      <c r="B50" s="5" t="s">
        <v>165</v>
      </c>
      <c r="C50">
        <v>5</v>
      </c>
      <c r="D50" t="s">
        <v>27</v>
      </c>
      <c r="E50" t="s">
        <v>70</v>
      </c>
    </row>
    <row r="51" spans="1:5" x14ac:dyDescent="0.25">
      <c r="A51" s="5" t="s">
        <v>166</v>
      </c>
      <c r="B51" s="5" t="s">
        <v>167</v>
      </c>
      <c r="C51">
        <v>5</v>
      </c>
      <c r="D51" t="s">
        <v>27</v>
      </c>
      <c r="E51" t="s">
        <v>70</v>
      </c>
    </row>
    <row r="52" spans="1:5" x14ac:dyDescent="0.25">
      <c r="A52" s="5" t="s">
        <v>168</v>
      </c>
      <c r="B52" s="5" t="s">
        <v>169</v>
      </c>
      <c r="C52">
        <v>5</v>
      </c>
      <c r="D52" t="s">
        <v>27</v>
      </c>
      <c r="E52" t="s">
        <v>70</v>
      </c>
    </row>
    <row r="53" spans="1:5" x14ac:dyDescent="0.25">
      <c r="A53" s="5" t="s">
        <v>170</v>
      </c>
      <c r="B53" s="5" t="s">
        <v>171</v>
      </c>
      <c r="C53">
        <v>5</v>
      </c>
      <c r="D53" t="s">
        <v>27</v>
      </c>
      <c r="E53" t="s">
        <v>156</v>
      </c>
    </row>
    <row r="54" spans="1:5" x14ac:dyDescent="0.25">
      <c r="A54" s="5" t="s">
        <v>172</v>
      </c>
      <c r="B54" s="5" t="s">
        <v>173</v>
      </c>
      <c r="C54">
        <v>6</v>
      </c>
      <c r="D54" t="s">
        <v>22</v>
      </c>
      <c r="E54" t="s">
        <v>174</v>
      </c>
    </row>
    <row r="55" spans="1:5" x14ac:dyDescent="0.25">
      <c r="A55" s="5" t="s">
        <v>175</v>
      </c>
      <c r="B55" s="5" t="s">
        <v>176</v>
      </c>
      <c r="C55">
        <v>6</v>
      </c>
      <c r="D55" t="s">
        <v>22</v>
      </c>
      <c r="E55" t="s">
        <v>174</v>
      </c>
    </row>
    <row r="56" spans="1:5" x14ac:dyDescent="0.25">
      <c r="A56" s="5" t="s">
        <v>177</v>
      </c>
      <c r="B56" s="5" t="s">
        <v>178</v>
      </c>
      <c r="C56">
        <v>6</v>
      </c>
      <c r="D56" t="s">
        <v>22</v>
      </c>
      <c r="E56" t="s">
        <v>174</v>
      </c>
    </row>
    <row r="57" spans="1:5" x14ac:dyDescent="0.25">
      <c r="A57" s="5" t="s">
        <v>179</v>
      </c>
      <c r="B57" s="5" t="s">
        <v>180</v>
      </c>
      <c r="C57">
        <v>6</v>
      </c>
      <c r="D57" t="s">
        <v>22</v>
      </c>
      <c r="E57" t="s">
        <v>174</v>
      </c>
    </row>
    <row r="58" spans="1:5" x14ac:dyDescent="0.25">
      <c r="A58" s="5" t="s">
        <v>181</v>
      </c>
      <c r="B58" s="5" t="s">
        <v>182</v>
      </c>
      <c r="C58">
        <v>6</v>
      </c>
      <c r="D58" t="s">
        <v>183</v>
      </c>
      <c r="E58" t="s">
        <v>174</v>
      </c>
    </row>
    <row r="59" spans="1:5" x14ac:dyDescent="0.25">
      <c r="A59" s="5" t="s">
        <v>184</v>
      </c>
      <c r="B59" s="5" t="s">
        <v>185</v>
      </c>
      <c r="C59">
        <v>6</v>
      </c>
      <c r="D59" t="s">
        <v>183</v>
      </c>
      <c r="E59" t="s">
        <v>174</v>
      </c>
    </row>
    <row r="60" spans="1:5" x14ac:dyDescent="0.25">
      <c r="A60" s="5" t="s">
        <v>186</v>
      </c>
      <c r="B60" s="5" t="s">
        <v>187</v>
      </c>
      <c r="C60">
        <v>6</v>
      </c>
      <c r="D60" t="s">
        <v>183</v>
      </c>
      <c r="E60" t="s">
        <v>174</v>
      </c>
    </row>
    <row r="61" spans="1:5" x14ac:dyDescent="0.25">
      <c r="A61" s="5" t="s">
        <v>188</v>
      </c>
      <c r="B61" s="5" t="s">
        <v>189</v>
      </c>
      <c r="C61">
        <v>6</v>
      </c>
      <c r="D61" t="s">
        <v>183</v>
      </c>
      <c r="E61" t="s">
        <v>174</v>
      </c>
    </row>
    <row r="62" spans="1:5" x14ac:dyDescent="0.25">
      <c r="A62" s="5" t="s">
        <v>190</v>
      </c>
      <c r="B62" s="5" t="s">
        <v>191</v>
      </c>
      <c r="C62">
        <v>6</v>
      </c>
      <c r="D62" t="s">
        <v>183</v>
      </c>
      <c r="E62" t="s">
        <v>174</v>
      </c>
    </row>
    <row r="63" spans="1:5" x14ac:dyDescent="0.25">
      <c r="A63" s="5" t="s">
        <v>192</v>
      </c>
      <c r="B63" s="5" t="s">
        <v>193</v>
      </c>
      <c r="C63">
        <v>6</v>
      </c>
      <c r="D63" t="s">
        <v>183</v>
      </c>
      <c r="E63" t="s">
        <v>174</v>
      </c>
    </row>
    <row r="64" spans="1:5" x14ac:dyDescent="0.25">
      <c r="A64" s="5" t="s">
        <v>194</v>
      </c>
      <c r="B64" s="5" t="s">
        <v>195</v>
      </c>
      <c r="C64">
        <v>6</v>
      </c>
      <c r="D64" t="s">
        <v>183</v>
      </c>
      <c r="E64" t="s">
        <v>174</v>
      </c>
    </row>
    <row r="65" spans="1:5" x14ac:dyDescent="0.25">
      <c r="A65" s="5" t="s">
        <v>196</v>
      </c>
      <c r="B65" s="5" t="s">
        <v>197</v>
      </c>
      <c r="C65">
        <v>6</v>
      </c>
      <c r="D65" t="s">
        <v>183</v>
      </c>
      <c r="E65" t="s">
        <v>174</v>
      </c>
    </row>
    <row r="66" spans="1:5" x14ac:dyDescent="0.25">
      <c r="A66" s="5" t="s">
        <v>198</v>
      </c>
      <c r="B66" s="5" t="s">
        <v>199</v>
      </c>
      <c r="C66">
        <v>6</v>
      </c>
      <c r="D66" t="s">
        <v>183</v>
      </c>
      <c r="E66" t="s">
        <v>174</v>
      </c>
    </row>
    <row r="67" spans="1:5" x14ac:dyDescent="0.25">
      <c r="A67" s="5" t="s">
        <v>200</v>
      </c>
      <c r="B67" s="5" t="s">
        <v>201</v>
      </c>
      <c r="C67">
        <v>6</v>
      </c>
      <c r="D67" t="s">
        <v>183</v>
      </c>
      <c r="E67" t="s">
        <v>174</v>
      </c>
    </row>
    <row r="68" spans="1:5" x14ac:dyDescent="0.25">
      <c r="A68" s="5" t="s">
        <v>202</v>
      </c>
      <c r="B68" s="5" t="s">
        <v>203</v>
      </c>
      <c r="C68">
        <v>6</v>
      </c>
      <c r="D68" t="s">
        <v>204</v>
      </c>
      <c r="E68" t="s">
        <v>174</v>
      </c>
    </row>
    <row r="69" spans="1:5" x14ac:dyDescent="0.25">
      <c r="A69" s="5" t="s">
        <v>205</v>
      </c>
      <c r="B69" s="5" t="s">
        <v>206</v>
      </c>
      <c r="C69">
        <v>6</v>
      </c>
      <c r="D69" t="s">
        <v>207</v>
      </c>
      <c r="E69" t="s">
        <v>174</v>
      </c>
    </row>
    <row r="70" spans="1:5" x14ac:dyDescent="0.25">
      <c r="A70" s="5" t="s">
        <v>208</v>
      </c>
      <c r="B70" s="5" t="s">
        <v>209</v>
      </c>
      <c r="C70">
        <v>6</v>
      </c>
      <c r="D70" t="s">
        <v>207</v>
      </c>
      <c r="E70" t="s">
        <v>174</v>
      </c>
    </row>
    <row r="71" spans="1:5" x14ac:dyDescent="0.25">
      <c r="A71" s="5" t="s">
        <v>210</v>
      </c>
      <c r="B71" s="5" t="s">
        <v>211</v>
      </c>
      <c r="C71">
        <v>6</v>
      </c>
      <c r="D71" t="s">
        <v>212</v>
      </c>
      <c r="E71" t="s">
        <v>174</v>
      </c>
    </row>
    <row r="72" spans="1:5" x14ac:dyDescent="0.25">
      <c r="A72" s="5" t="s">
        <v>213</v>
      </c>
      <c r="B72" s="5" t="s">
        <v>214</v>
      </c>
      <c r="C72">
        <v>7</v>
      </c>
      <c r="D72" t="s">
        <v>24</v>
      </c>
      <c r="E72" t="s">
        <v>215</v>
      </c>
    </row>
    <row r="73" spans="1:5" x14ac:dyDescent="0.25">
      <c r="A73" s="5" t="s">
        <v>216</v>
      </c>
      <c r="B73" s="5" t="s">
        <v>217</v>
      </c>
      <c r="C73">
        <v>7</v>
      </c>
      <c r="D73" t="s">
        <v>24</v>
      </c>
      <c r="E73" t="s">
        <v>215</v>
      </c>
    </row>
    <row r="74" spans="1:5" x14ac:dyDescent="0.25">
      <c r="A74" s="5" t="s">
        <v>218</v>
      </c>
      <c r="B74" s="5" t="s">
        <v>219</v>
      </c>
      <c r="C74">
        <v>7</v>
      </c>
      <c r="D74" t="s">
        <v>24</v>
      </c>
      <c r="E74" t="s">
        <v>215</v>
      </c>
    </row>
    <row r="75" spans="1:5" x14ac:dyDescent="0.25">
      <c r="A75" s="5" t="s">
        <v>220</v>
      </c>
      <c r="B75" s="5" t="s">
        <v>221</v>
      </c>
      <c r="C75">
        <v>7</v>
      </c>
      <c r="D75" t="s">
        <v>24</v>
      </c>
      <c r="E75" t="s">
        <v>215</v>
      </c>
    </row>
    <row r="76" spans="1:5" x14ac:dyDescent="0.25">
      <c r="A76" s="5" t="s">
        <v>222</v>
      </c>
      <c r="B76" s="5" t="s">
        <v>223</v>
      </c>
      <c r="C76">
        <v>7</v>
      </c>
      <c r="D76" t="s">
        <v>224</v>
      </c>
      <c r="E76" t="s">
        <v>215</v>
      </c>
    </row>
    <row r="77" spans="1:5" x14ac:dyDescent="0.25">
      <c r="A77" s="5" t="s">
        <v>225</v>
      </c>
      <c r="B77" s="5" t="s">
        <v>226</v>
      </c>
      <c r="C77">
        <v>7</v>
      </c>
      <c r="D77" t="s">
        <v>227</v>
      </c>
      <c r="E77" t="s">
        <v>215</v>
      </c>
    </row>
    <row r="78" spans="1:5" x14ac:dyDescent="0.25">
      <c r="A78" s="5" t="s">
        <v>228</v>
      </c>
      <c r="B78" s="5" t="s">
        <v>229</v>
      </c>
      <c r="C78">
        <v>7</v>
      </c>
      <c r="D78" t="s">
        <v>227</v>
      </c>
      <c r="E78" t="s">
        <v>215</v>
      </c>
    </row>
    <row r="79" spans="1:5" x14ac:dyDescent="0.25">
      <c r="A79" s="5" t="s">
        <v>230</v>
      </c>
      <c r="B79" s="5" t="s">
        <v>231</v>
      </c>
      <c r="C79">
        <v>7</v>
      </c>
      <c r="D79" t="s">
        <v>232</v>
      </c>
      <c r="E79" t="s">
        <v>215</v>
      </c>
    </row>
    <row r="80" spans="1:5" x14ac:dyDescent="0.25">
      <c r="A80" s="5" t="s">
        <v>233</v>
      </c>
      <c r="B80" s="5" t="s">
        <v>234</v>
      </c>
      <c r="C80">
        <v>8</v>
      </c>
      <c r="D80" t="s">
        <v>235</v>
      </c>
      <c r="E80" t="s">
        <v>236</v>
      </c>
    </row>
    <row r="81" spans="1:5" x14ac:dyDescent="0.25">
      <c r="A81" s="5" t="s">
        <v>237</v>
      </c>
      <c r="B81" s="5" t="s">
        <v>238</v>
      </c>
      <c r="C81">
        <v>8</v>
      </c>
      <c r="D81" t="s">
        <v>235</v>
      </c>
      <c r="E81" t="s">
        <v>236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04"/>
  <sheetViews>
    <sheetView showGridLines="0" workbookViewId="0"/>
  </sheetViews>
  <sheetFormatPr baseColWidth="10" defaultColWidth="9.140625" defaultRowHeight="15" x14ac:dyDescent="0.25"/>
  <cols>
    <col min="1" max="1" width="12" customWidth="1"/>
    <col min="2" max="2" width="50" customWidth="1"/>
    <col min="3" max="4" width="18" customWidth="1"/>
    <col min="5" max="5" width="14" customWidth="1"/>
  </cols>
  <sheetData>
    <row r="1" spans="1:5" ht="18.75" x14ac:dyDescent="0.3">
      <c r="A1" s="3" t="s">
        <v>239</v>
      </c>
    </row>
    <row r="4" spans="1:5" ht="30" x14ac:dyDescent="0.25">
      <c r="A4" s="7" t="s">
        <v>52</v>
      </c>
      <c r="B4" s="7" t="s">
        <v>53</v>
      </c>
      <c r="C4" s="7" t="s">
        <v>240</v>
      </c>
      <c r="D4" s="7" t="s">
        <v>241</v>
      </c>
      <c r="E4" s="7" t="s">
        <v>242</v>
      </c>
    </row>
    <row r="5" spans="1:5" x14ac:dyDescent="0.25">
      <c r="A5" s="5"/>
      <c r="B5" t="str">
        <f>IFERROR(VLOOKUP(A5,PLAN_PCG!$A$4:$B$81,2,FALSE),"")</f>
        <v/>
      </c>
      <c r="C5" s="5"/>
      <c r="D5" s="5"/>
      <c r="E5" t="str">
        <f t="shared" ref="E5:E36" si="0">IF(A5="","",C5-D5)</f>
        <v/>
      </c>
    </row>
    <row r="6" spans="1:5" x14ac:dyDescent="0.25">
      <c r="A6" s="5"/>
      <c r="B6" t="str">
        <f>IFERROR(VLOOKUP(A6,PLAN_PCG!$A$4:$B$81,2,FALSE),"")</f>
        <v/>
      </c>
      <c r="C6" s="5"/>
      <c r="D6" s="5"/>
      <c r="E6" t="str">
        <f t="shared" si="0"/>
        <v/>
      </c>
    </row>
    <row r="7" spans="1:5" x14ac:dyDescent="0.25">
      <c r="A7" s="5"/>
      <c r="B7" t="str">
        <f>IFERROR(VLOOKUP(A7,PLAN_PCG!$A$4:$B$81,2,FALSE),"")</f>
        <v/>
      </c>
      <c r="C7" s="5"/>
      <c r="D7" s="5"/>
      <c r="E7" t="str">
        <f t="shared" si="0"/>
        <v/>
      </c>
    </row>
    <row r="8" spans="1:5" x14ac:dyDescent="0.25">
      <c r="A8" s="5"/>
      <c r="B8" t="str">
        <f>IFERROR(VLOOKUP(A8,PLAN_PCG!$A$4:$B$81,2,FALSE),"")</f>
        <v/>
      </c>
      <c r="C8" s="5"/>
      <c r="D8" s="5"/>
      <c r="E8" t="str">
        <f t="shared" si="0"/>
        <v/>
      </c>
    </row>
    <row r="9" spans="1:5" x14ac:dyDescent="0.25">
      <c r="A9" s="5"/>
      <c r="B9" t="str">
        <f>IFERROR(VLOOKUP(A9,PLAN_PCG!$A$4:$B$81,2,FALSE),"")</f>
        <v/>
      </c>
      <c r="C9" s="5"/>
      <c r="D9" s="5"/>
      <c r="E9" t="str">
        <f t="shared" si="0"/>
        <v/>
      </c>
    </row>
    <row r="10" spans="1:5" x14ac:dyDescent="0.25">
      <c r="A10" s="5"/>
      <c r="B10" t="str">
        <f>IFERROR(VLOOKUP(A10,PLAN_PCG!$A$4:$B$81,2,FALSE),"")</f>
        <v/>
      </c>
      <c r="C10" s="5"/>
      <c r="D10" s="5"/>
      <c r="E10" t="str">
        <f t="shared" si="0"/>
        <v/>
      </c>
    </row>
    <row r="11" spans="1:5" x14ac:dyDescent="0.25">
      <c r="A11" s="5"/>
      <c r="B11" t="str">
        <f>IFERROR(VLOOKUP(A11,PLAN_PCG!$A$4:$B$81,2,FALSE),"")</f>
        <v/>
      </c>
      <c r="C11" s="5"/>
      <c r="D11" s="5"/>
      <c r="E11" t="str">
        <f t="shared" si="0"/>
        <v/>
      </c>
    </row>
    <row r="12" spans="1:5" x14ac:dyDescent="0.25">
      <c r="A12" s="5"/>
      <c r="B12" t="str">
        <f>IFERROR(VLOOKUP(A12,PLAN_PCG!$A$4:$B$81,2,FALSE),"")</f>
        <v/>
      </c>
      <c r="C12" s="5"/>
      <c r="D12" s="5"/>
      <c r="E12" t="str">
        <f t="shared" si="0"/>
        <v/>
      </c>
    </row>
    <row r="13" spans="1:5" x14ac:dyDescent="0.25">
      <c r="A13" s="5"/>
      <c r="B13" t="str">
        <f>IFERROR(VLOOKUP(A13,PLAN_PCG!$A$4:$B$81,2,FALSE),"")</f>
        <v/>
      </c>
      <c r="C13" s="5"/>
      <c r="D13" s="5"/>
      <c r="E13" t="str">
        <f t="shared" si="0"/>
        <v/>
      </c>
    </row>
    <row r="14" spans="1:5" x14ac:dyDescent="0.25">
      <c r="A14" s="5"/>
      <c r="B14" t="str">
        <f>IFERROR(VLOOKUP(A14,PLAN_PCG!$A$4:$B$81,2,FALSE),"")</f>
        <v/>
      </c>
      <c r="C14" s="5"/>
      <c r="D14" s="5"/>
      <c r="E14" t="str">
        <f t="shared" si="0"/>
        <v/>
      </c>
    </row>
    <row r="15" spans="1:5" x14ac:dyDescent="0.25">
      <c r="A15" s="5"/>
      <c r="B15" t="str">
        <f>IFERROR(VLOOKUP(A15,PLAN_PCG!$A$4:$B$81,2,FALSE),"")</f>
        <v/>
      </c>
      <c r="C15" s="5"/>
      <c r="D15" s="5"/>
      <c r="E15" t="str">
        <f t="shared" si="0"/>
        <v/>
      </c>
    </row>
    <row r="16" spans="1:5" x14ac:dyDescent="0.25">
      <c r="A16" s="5"/>
      <c r="B16" t="str">
        <f>IFERROR(VLOOKUP(A16,PLAN_PCG!$A$4:$B$81,2,FALSE),"")</f>
        <v/>
      </c>
      <c r="C16" s="5"/>
      <c r="D16" s="5"/>
      <c r="E16" t="str">
        <f t="shared" si="0"/>
        <v/>
      </c>
    </row>
    <row r="17" spans="1:5" x14ac:dyDescent="0.25">
      <c r="A17" s="5"/>
      <c r="B17" t="str">
        <f>IFERROR(VLOOKUP(A17,PLAN_PCG!$A$4:$B$81,2,FALSE),"")</f>
        <v/>
      </c>
      <c r="C17" s="5"/>
      <c r="D17" s="5"/>
      <c r="E17" t="str">
        <f t="shared" si="0"/>
        <v/>
      </c>
    </row>
    <row r="18" spans="1:5" x14ac:dyDescent="0.25">
      <c r="A18" s="5"/>
      <c r="B18" t="str">
        <f>IFERROR(VLOOKUP(A18,PLAN_PCG!$A$4:$B$81,2,FALSE),"")</f>
        <v/>
      </c>
      <c r="C18" s="5"/>
      <c r="D18" s="5"/>
      <c r="E18" t="str">
        <f t="shared" si="0"/>
        <v/>
      </c>
    </row>
    <row r="19" spans="1:5" x14ac:dyDescent="0.25">
      <c r="A19" s="5"/>
      <c r="B19" t="str">
        <f>IFERROR(VLOOKUP(A19,PLAN_PCG!$A$4:$B$81,2,FALSE),"")</f>
        <v/>
      </c>
      <c r="C19" s="5"/>
      <c r="D19" s="5"/>
      <c r="E19" t="str">
        <f t="shared" si="0"/>
        <v/>
      </c>
    </row>
    <row r="20" spans="1:5" x14ac:dyDescent="0.25">
      <c r="A20" s="5"/>
      <c r="B20" t="str">
        <f>IFERROR(VLOOKUP(A20,PLAN_PCG!$A$4:$B$81,2,FALSE),"")</f>
        <v/>
      </c>
      <c r="C20" s="5"/>
      <c r="D20" s="5"/>
      <c r="E20" t="str">
        <f t="shared" si="0"/>
        <v/>
      </c>
    </row>
    <row r="21" spans="1:5" x14ac:dyDescent="0.25">
      <c r="A21" s="5"/>
      <c r="B21" t="str">
        <f>IFERROR(VLOOKUP(A21,PLAN_PCG!$A$4:$B$81,2,FALSE),"")</f>
        <v/>
      </c>
      <c r="C21" s="5"/>
      <c r="D21" s="5"/>
      <c r="E21" t="str">
        <f t="shared" si="0"/>
        <v/>
      </c>
    </row>
    <row r="22" spans="1:5" x14ac:dyDescent="0.25">
      <c r="A22" s="5"/>
      <c r="B22" t="str">
        <f>IFERROR(VLOOKUP(A22,PLAN_PCG!$A$4:$B$81,2,FALSE),"")</f>
        <v/>
      </c>
      <c r="C22" s="5"/>
      <c r="D22" s="5"/>
      <c r="E22" t="str">
        <f t="shared" si="0"/>
        <v/>
      </c>
    </row>
    <row r="23" spans="1:5" x14ac:dyDescent="0.25">
      <c r="A23" s="5"/>
      <c r="B23" t="str">
        <f>IFERROR(VLOOKUP(A23,PLAN_PCG!$A$4:$B$81,2,FALSE),"")</f>
        <v/>
      </c>
      <c r="C23" s="5"/>
      <c r="D23" s="5"/>
      <c r="E23" t="str">
        <f t="shared" si="0"/>
        <v/>
      </c>
    </row>
    <row r="24" spans="1:5" x14ac:dyDescent="0.25">
      <c r="A24" s="5"/>
      <c r="B24" t="str">
        <f>IFERROR(VLOOKUP(A24,PLAN_PCG!$A$4:$B$81,2,FALSE),"")</f>
        <v/>
      </c>
      <c r="C24" s="5"/>
      <c r="D24" s="5"/>
      <c r="E24" t="str">
        <f t="shared" si="0"/>
        <v/>
      </c>
    </row>
    <row r="25" spans="1:5" x14ac:dyDescent="0.25">
      <c r="A25" s="5"/>
      <c r="B25" t="str">
        <f>IFERROR(VLOOKUP(A25,PLAN_PCG!$A$4:$B$81,2,FALSE),"")</f>
        <v/>
      </c>
      <c r="C25" s="5"/>
      <c r="D25" s="5"/>
      <c r="E25" t="str">
        <f t="shared" si="0"/>
        <v/>
      </c>
    </row>
    <row r="26" spans="1:5" x14ac:dyDescent="0.25">
      <c r="A26" s="5"/>
      <c r="B26" t="str">
        <f>IFERROR(VLOOKUP(A26,PLAN_PCG!$A$4:$B$81,2,FALSE),"")</f>
        <v/>
      </c>
      <c r="C26" s="5"/>
      <c r="D26" s="5"/>
      <c r="E26" t="str">
        <f t="shared" si="0"/>
        <v/>
      </c>
    </row>
    <row r="27" spans="1:5" x14ac:dyDescent="0.25">
      <c r="A27" s="5"/>
      <c r="B27" t="str">
        <f>IFERROR(VLOOKUP(A27,PLAN_PCG!$A$4:$B$81,2,FALSE),"")</f>
        <v/>
      </c>
      <c r="C27" s="5"/>
      <c r="D27" s="5"/>
      <c r="E27" t="str">
        <f t="shared" si="0"/>
        <v/>
      </c>
    </row>
    <row r="28" spans="1:5" x14ac:dyDescent="0.25">
      <c r="A28" s="5"/>
      <c r="B28" t="str">
        <f>IFERROR(VLOOKUP(A28,PLAN_PCG!$A$4:$B$81,2,FALSE),"")</f>
        <v/>
      </c>
      <c r="C28" s="5"/>
      <c r="D28" s="5"/>
      <c r="E28" t="str">
        <f t="shared" si="0"/>
        <v/>
      </c>
    </row>
    <row r="29" spans="1:5" x14ac:dyDescent="0.25">
      <c r="A29" s="5"/>
      <c r="B29" t="str">
        <f>IFERROR(VLOOKUP(A29,PLAN_PCG!$A$4:$B$81,2,FALSE),"")</f>
        <v/>
      </c>
      <c r="C29" s="5"/>
      <c r="D29" s="5"/>
      <c r="E29" t="str">
        <f t="shared" si="0"/>
        <v/>
      </c>
    </row>
    <row r="30" spans="1:5" x14ac:dyDescent="0.25">
      <c r="A30" s="5"/>
      <c r="B30" t="str">
        <f>IFERROR(VLOOKUP(A30,PLAN_PCG!$A$4:$B$81,2,FALSE),"")</f>
        <v/>
      </c>
      <c r="C30" s="5"/>
      <c r="D30" s="5"/>
      <c r="E30" t="str">
        <f t="shared" si="0"/>
        <v/>
      </c>
    </row>
    <row r="31" spans="1:5" x14ac:dyDescent="0.25">
      <c r="A31" s="5"/>
      <c r="B31" t="str">
        <f>IFERROR(VLOOKUP(A31,PLAN_PCG!$A$4:$B$81,2,FALSE),"")</f>
        <v/>
      </c>
      <c r="C31" s="5"/>
      <c r="D31" s="5"/>
      <c r="E31" t="str">
        <f t="shared" si="0"/>
        <v/>
      </c>
    </row>
    <row r="32" spans="1:5" x14ac:dyDescent="0.25">
      <c r="A32" s="5"/>
      <c r="B32" t="str">
        <f>IFERROR(VLOOKUP(A32,PLAN_PCG!$A$4:$B$81,2,FALSE),"")</f>
        <v/>
      </c>
      <c r="C32" s="5"/>
      <c r="D32" s="5"/>
      <c r="E32" t="str">
        <f t="shared" si="0"/>
        <v/>
      </c>
    </row>
    <row r="33" spans="1:5" x14ac:dyDescent="0.25">
      <c r="A33" s="5"/>
      <c r="B33" t="str">
        <f>IFERROR(VLOOKUP(A33,PLAN_PCG!$A$4:$B$81,2,FALSE),"")</f>
        <v/>
      </c>
      <c r="C33" s="5"/>
      <c r="D33" s="5"/>
      <c r="E33" t="str">
        <f t="shared" si="0"/>
        <v/>
      </c>
    </row>
    <row r="34" spans="1:5" x14ac:dyDescent="0.25">
      <c r="A34" s="5"/>
      <c r="B34" t="str">
        <f>IFERROR(VLOOKUP(A34,PLAN_PCG!$A$4:$B$81,2,FALSE),"")</f>
        <v/>
      </c>
      <c r="C34" s="5"/>
      <c r="D34" s="5"/>
      <c r="E34" t="str">
        <f t="shared" si="0"/>
        <v/>
      </c>
    </row>
    <row r="35" spans="1:5" x14ac:dyDescent="0.25">
      <c r="A35" s="5"/>
      <c r="B35" t="str">
        <f>IFERROR(VLOOKUP(A35,PLAN_PCG!$A$4:$B$81,2,FALSE),"")</f>
        <v/>
      </c>
      <c r="C35" s="5"/>
      <c r="D35" s="5"/>
      <c r="E35" t="str">
        <f t="shared" si="0"/>
        <v/>
      </c>
    </row>
    <row r="36" spans="1:5" x14ac:dyDescent="0.25">
      <c r="A36" s="5"/>
      <c r="B36" t="str">
        <f>IFERROR(VLOOKUP(A36,PLAN_PCG!$A$4:$B$81,2,FALSE),"")</f>
        <v/>
      </c>
      <c r="C36" s="5"/>
      <c r="D36" s="5"/>
      <c r="E36" t="str">
        <f t="shared" si="0"/>
        <v/>
      </c>
    </row>
    <row r="37" spans="1:5" x14ac:dyDescent="0.25">
      <c r="A37" s="5"/>
      <c r="B37" t="str">
        <f>IFERROR(VLOOKUP(A37,PLAN_PCG!$A$4:$B$81,2,FALSE),"")</f>
        <v/>
      </c>
      <c r="C37" s="5"/>
      <c r="D37" s="5"/>
      <c r="E37" t="str">
        <f t="shared" ref="E37:E68" si="1">IF(A37="","",C37-D37)</f>
        <v/>
      </c>
    </row>
    <row r="38" spans="1:5" x14ac:dyDescent="0.25">
      <c r="A38" s="5"/>
      <c r="B38" t="str">
        <f>IFERROR(VLOOKUP(A38,PLAN_PCG!$A$4:$B$81,2,FALSE),"")</f>
        <v/>
      </c>
      <c r="C38" s="5"/>
      <c r="D38" s="5"/>
      <c r="E38" t="str">
        <f t="shared" si="1"/>
        <v/>
      </c>
    </row>
    <row r="39" spans="1:5" x14ac:dyDescent="0.25">
      <c r="A39" s="5"/>
      <c r="B39" t="str">
        <f>IFERROR(VLOOKUP(A39,PLAN_PCG!$A$4:$B$81,2,FALSE),"")</f>
        <v/>
      </c>
      <c r="C39" s="5"/>
      <c r="D39" s="5"/>
      <c r="E39" t="str">
        <f t="shared" si="1"/>
        <v/>
      </c>
    </row>
    <row r="40" spans="1:5" x14ac:dyDescent="0.25">
      <c r="A40" s="5"/>
      <c r="B40" t="str">
        <f>IFERROR(VLOOKUP(A40,PLAN_PCG!$A$4:$B$81,2,FALSE),"")</f>
        <v/>
      </c>
      <c r="C40" s="5"/>
      <c r="D40" s="5"/>
      <c r="E40" t="str">
        <f t="shared" si="1"/>
        <v/>
      </c>
    </row>
    <row r="41" spans="1:5" x14ac:dyDescent="0.25">
      <c r="A41" s="5"/>
      <c r="B41" t="str">
        <f>IFERROR(VLOOKUP(A41,PLAN_PCG!$A$4:$B$81,2,FALSE),"")</f>
        <v/>
      </c>
      <c r="C41" s="5"/>
      <c r="D41" s="5"/>
      <c r="E41" t="str">
        <f t="shared" si="1"/>
        <v/>
      </c>
    </row>
    <row r="42" spans="1:5" x14ac:dyDescent="0.25">
      <c r="A42" s="5"/>
      <c r="B42" t="str">
        <f>IFERROR(VLOOKUP(A42,PLAN_PCG!$A$4:$B$81,2,FALSE),"")</f>
        <v/>
      </c>
      <c r="C42" s="5"/>
      <c r="D42" s="5"/>
      <c r="E42" t="str">
        <f t="shared" si="1"/>
        <v/>
      </c>
    </row>
    <row r="43" spans="1:5" x14ac:dyDescent="0.25">
      <c r="A43" s="5"/>
      <c r="B43" t="str">
        <f>IFERROR(VLOOKUP(A43,PLAN_PCG!$A$4:$B$81,2,FALSE),"")</f>
        <v/>
      </c>
      <c r="C43" s="5"/>
      <c r="D43" s="5"/>
      <c r="E43" t="str">
        <f t="shared" si="1"/>
        <v/>
      </c>
    </row>
    <row r="44" spans="1:5" x14ac:dyDescent="0.25">
      <c r="A44" s="5"/>
      <c r="B44" t="str">
        <f>IFERROR(VLOOKUP(A44,PLAN_PCG!$A$4:$B$81,2,FALSE),"")</f>
        <v/>
      </c>
      <c r="C44" s="5"/>
      <c r="D44" s="5"/>
      <c r="E44" t="str">
        <f t="shared" si="1"/>
        <v/>
      </c>
    </row>
    <row r="45" spans="1:5" x14ac:dyDescent="0.25">
      <c r="A45" s="5"/>
      <c r="B45" t="str">
        <f>IFERROR(VLOOKUP(A45,PLAN_PCG!$A$4:$B$81,2,FALSE),"")</f>
        <v/>
      </c>
      <c r="C45" s="5"/>
      <c r="D45" s="5"/>
      <c r="E45" t="str">
        <f t="shared" si="1"/>
        <v/>
      </c>
    </row>
    <row r="46" spans="1:5" x14ac:dyDescent="0.25">
      <c r="A46" s="5"/>
      <c r="B46" t="str">
        <f>IFERROR(VLOOKUP(A46,PLAN_PCG!$A$4:$B$81,2,FALSE),"")</f>
        <v/>
      </c>
      <c r="C46" s="5"/>
      <c r="D46" s="5"/>
      <c r="E46" t="str">
        <f t="shared" si="1"/>
        <v/>
      </c>
    </row>
    <row r="47" spans="1:5" x14ac:dyDescent="0.25">
      <c r="A47" s="5"/>
      <c r="B47" t="str">
        <f>IFERROR(VLOOKUP(A47,PLAN_PCG!$A$4:$B$81,2,FALSE),"")</f>
        <v/>
      </c>
      <c r="C47" s="5"/>
      <c r="D47" s="5"/>
      <c r="E47" t="str">
        <f t="shared" si="1"/>
        <v/>
      </c>
    </row>
    <row r="48" spans="1:5" x14ac:dyDescent="0.25">
      <c r="A48" s="5"/>
      <c r="B48" t="str">
        <f>IFERROR(VLOOKUP(A48,PLAN_PCG!$A$4:$B$81,2,FALSE),"")</f>
        <v/>
      </c>
      <c r="C48" s="5"/>
      <c r="D48" s="5"/>
      <c r="E48" t="str">
        <f t="shared" si="1"/>
        <v/>
      </c>
    </row>
    <row r="49" spans="1:5" x14ac:dyDescent="0.25">
      <c r="A49" s="5"/>
      <c r="B49" t="str">
        <f>IFERROR(VLOOKUP(A49,PLAN_PCG!$A$4:$B$81,2,FALSE),"")</f>
        <v/>
      </c>
      <c r="C49" s="5"/>
      <c r="D49" s="5"/>
      <c r="E49" t="str">
        <f t="shared" si="1"/>
        <v/>
      </c>
    </row>
    <row r="50" spans="1:5" x14ac:dyDescent="0.25">
      <c r="A50" s="5"/>
      <c r="B50" t="str">
        <f>IFERROR(VLOOKUP(A50,PLAN_PCG!$A$4:$B$81,2,FALSE),"")</f>
        <v/>
      </c>
      <c r="C50" s="5"/>
      <c r="D50" s="5"/>
      <c r="E50" t="str">
        <f t="shared" si="1"/>
        <v/>
      </c>
    </row>
    <row r="51" spans="1:5" x14ac:dyDescent="0.25">
      <c r="A51" s="5"/>
      <c r="B51" t="str">
        <f>IFERROR(VLOOKUP(A51,PLAN_PCG!$A$4:$B$81,2,FALSE),"")</f>
        <v/>
      </c>
      <c r="C51" s="5"/>
      <c r="D51" s="5"/>
      <c r="E51" t="str">
        <f t="shared" si="1"/>
        <v/>
      </c>
    </row>
    <row r="52" spans="1:5" x14ac:dyDescent="0.25">
      <c r="A52" s="5"/>
      <c r="B52" t="str">
        <f>IFERROR(VLOOKUP(A52,PLAN_PCG!$A$4:$B$81,2,FALSE),"")</f>
        <v/>
      </c>
      <c r="C52" s="5"/>
      <c r="D52" s="5"/>
      <c r="E52" t="str">
        <f t="shared" si="1"/>
        <v/>
      </c>
    </row>
    <row r="53" spans="1:5" x14ac:dyDescent="0.25">
      <c r="A53" s="5"/>
      <c r="B53" t="str">
        <f>IFERROR(VLOOKUP(A53,PLAN_PCG!$A$4:$B$81,2,FALSE),"")</f>
        <v/>
      </c>
      <c r="C53" s="5"/>
      <c r="D53" s="5"/>
      <c r="E53" t="str">
        <f t="shared" si="1"/>
        <v/>
      </c>
    </row>
    <row r="54" spans="1:5" x14ac:dyDescent="0.25">
      <c r="A54" s="5"/>
      <c r="B54" t="str">
        <f>IFERROR(VLOOKUP(A54,PLAN_PCG!$A$4:$B$81,2,FALSE),"")</f>
        <v/>
      </c>
      <c r="C54" s="5"/>
      <c r="D54" s="5"/>
      <c r="E54" t="str">
        <f t="shared" si="1"/>
        <v/>
      </c>
    </row>
    <row r="55" spans="1:5" x14ac:dyDescent="0.25">
      <c r="A55" s="5"/>
      <c r="B55" t="str">
        <f>IFERROR(VLOOKUP(A55,PLAN_PCG!$A$4:$B$81,2,FALSE),"")</f>
        <v/>
      </c>
      <c r="C55" s="5"/>
      <c r="D55" s="5"/>
      <c r="E55" t="str">
        <f t="shared" si="1"/>
        <v/>
      </c>
    </row>
    <row r="56" spans="1:5" x14ac:dyDescent="0.25">
      <c r="A56" s="5"/>
      <c r="B56" t="str">
        <f>IFERROR(VLOOKUP(A56,PLAN_PCG!$A$4:$B$81,2,FALSE),"")</f>
        <v/>
      </c>
      <c r="C56" s="5"/>
      <c r="D56" s="5"/>
      <c r="E56" t="str">
        <f t="shared" si="1"/>
        <v/>
      </c>
    </row>
    <row r="57" spans="1:5" x14ac:dyDescent="0.25">
      <c r="A57" s="5"/>
      <c r="B57" t="str">
        <f>IFERROR(VLOOKUP(A57,PLAN_PCG!$A$4:$B$81,2,FALSE),"")</f>
        <v/>
      </c>
      <c r="C57" s="5"/>
      <c r="D57" s="5"/>
      <c r="E57" t="str">
        <f t="shared" si="1"/>
        <v/>
      </c>
    </row>
    <row r="58" spans="1:5" x14ac:dyDescent="0.25">
      <c r="A58" s="5"/>
      <c r="B58" t="str">
        <f>IFERROR(VLOOKUP(A58,PLAN_PCG!$A$4:$B$81,2,FALSE),"")</f>
        <v/>
      </c>
      <c r="C58" s="5"/>
      <c r="D58" s="5"/>
      <c r="E58" t="str">
        <f t="shared" si="1"/>
        <v/>
      </c>
    </row>
    <row r="59" spans="1:5" x14ac:dyDescent="0.25">
      <c r="A59" s="5"/>
      <c r="B59" t="str">
        <f>IFERROR(VLOOKUP(A59,PLAN_PCG!$A$4:$B$81,2,FALSE),"")</f>
        <v/>
      </c>
      <c r="C59" s="5"/>
      <c r="D59" s="5"/>
      <c r="E59" t="str">
        <f t="shared" si="1"/>
        <v/>
      </c>
    </row>
    <row r="60" spans="1:5" x14ac:dyDescent="0.25">
      <c r="A60" s="5"/>
      <c r="B60" t="str">
        <f>IFERROR(VLOOKUP(A60,PLAN_PCG!$A$4:$B$81,2,FALSE),"")</f>
        <v/>
      </c>
      <c r="C60" s="5"/>
      <c r="D60" s="5"/>
      <c r="E60" t="str">
        <f t="shared" si="1"/>
        <v/>
      </c>
    </row>
    <row r="61" spans="1:5" x14ac:dyDescent="0.25">
      <c r="A61" s="5"/>
      <c r="B61" t="str">
        <f>IFERROR(VLOOKUP(A61,PLAN_PCG!$A$4:$B$81,2,FALSE),"")</f>
        <v/>
      </c>
      <c r="C61" s="5"/>
      <c r="D61" s="5"/>
      <c r="E61" t="str">
        <f t="shared" si="1"/>
        <v/>
      </c>
    </row>
    <row r="62" spans="1:5" x14ac:dyDescent="0.25">
      <c r="A62" s="5"/>
      <c r="B62" t="str">
        <f>IFERROR(VLOOKUP(A62,PLAN_PCG!$A$4:$B$81,2,FALSE),"")</f>
        <v/>
      </c>
      <c r="C62" s="5"/>
      <c r="D62" s="5"/>
      <c r="E62" t="str">
        <f t="shared" si="1"/>
        <v/>
      </c>
    </row>
    <row r="63" spans="1:5" x14ac:dyDescent="0.25">
      <c r="A63" s="5"/>
      <c r="B63" t="str">
        <f>IFERROR(VLOOKUP(A63,PLAN_PCG!$A$4:$B$81,2,FALSE),"")</f>
        <v/>
      </c>
      <c r="C63" s="5"/>
      <c r="D63" s="5"/>
      <c r="E63" t="str">
        <f t="shared" si="1"/>
        <v/>
      </c>
    </row>
    <row r="64" spans="1:5" x14ac:dyDescent="0.25">
      <c r="A64" s="5"/>
      <c r="B64" t="str">
        <f>IFERROR(VLOOKUP(A64,PLAN_PCG!$A$4:$B$81,2,FALSE),"")</f>
        <v/>
      </c>
      <c r="C64" s="5"/>
      <c r="D64" s="5"/>
      <c r="E64" t="str">
        <f t="shared" si="1"/>
        <v/>
      </c>
    </row>
    <row r="65" spans="1:5" x14ac:dyDescent="0.25">
      <c r="A65" s="5"/>
      <c r="B65" t="str">
        <f>IFERROR(VLOOKUP(A65,PLAN_PCG!$A$4:$B$81,2,FALSE),"")</f>
        <v/>
      </c>
      <c r="C65" s="5"/>
      <c r="D65" s="5"/>
      <c r="E65" t="str">
        <f t="shared" si="1"/>
        <v/>
      </c>
    </row>
    <row r="66" spans="1:5" x14ac:dyDescent="0.25">
      <c r="A66" s="5"/>
      <c r="B66" t="str">
        <f>IFERROR(VLOOKUP(A66,PLAN_PCG!$A$4:$B$81,2,FALSE),"")</f>
        <v/>
      </c>
      <c r="C66" s="5"/>
      <c r="D66" s="5"/>
      <c r="E66" t="str">
        <f t="shared" si="1"/>
        <v/>
      </c>
    </row>
    <row r="67" spans="1:5" x14ac:dyDescent="0.25">
      <c r="A67" s="5"/>
      <c r="B67" t="str">
        <f>IFERROR(VLOOKUP(A67,PLAN_PCG!$A$4:$B$81,2,FALSE),"")</f>
        <v/>
      </c>
      <c r="C67" s="5"/>
      <c r="D67" s="5"/>
      <c r="E67" t="str">
        <f t="shared" si="1"/>
        <v/>
      </c>
    </row>
    <row r="68" spans="1:5" x14ac:dyDescent="0.25">
      <c r="A68" s="5"/>
      <c r="B68" t="str">
        <f>IFERROR(VLOOKUP(A68,PLAN_PCG!$A$4:$B$81,2,FALSE),"")</f>
        <v/>
      </c>
      <c r="C68" s="5"/>
      <c r="D68" s="5"/>
      <c r="E68" t="str">
        <f t="shared" si="1"/>
        <v/>
      </c>
    </row>
    <row r="69" spans="1:5" x14ac:dyDescent="0.25">
      <c r="A69" s="5"/>
      <c r="B69" t="str">
        <f>IFERROR(VLOOKUP(A69,PLAN_PCG!$A$4:$B$81,2,FALSE),"")</f>
        <v/>
      </c>
      <c r="C69" s="5"/>
      <c r="D69" s="5"/>
      <c r="E69" t="str">
        <f t="shared" ref="E69:E100" si="2">IF(A69="","",C69-D69)</f>
        <v/>
      </c>
    </row>
    <row r="70" spans="1:5" x14ac:dyDescent="0.25">
      <c r="A70" s="5"/>
      <c r="B70" t="str">
        <f>IFERROR(VLOOKUP(A70,PLAN_PCG!$A$4:$B$81,2,FALSE),"")</f>
        <v/>
      </c>
      <c r="C70" s="5"/>
      <c r="D70" s="5"/>
      <c r="E70" t="str">
        <f t="shared" si="2"/>
        <v/>
      </c>
    </row>
    <row r="71" spans="1:5" x14ac:dyDescent="0.25">
      <c r="A71" s="5"/>
      <c r="B71" t="str">
        <f>IFERROR(VLOOKUP(A71,PLAN_PCG!$A$4:$B$81,2,FALSE),"")</f>
        <v/>
      </c>
      <c r="C71" s="5"/>
      <c r="D71" s="5"/>
      <c r="E71" t="str">
        <f t="shared" si="2"/>
        <v/>
      </c>
    </row>
    <row r="72" spans="1:5" x14ac:dyDescent="0.25">
      <c r="A72" s="5"/>
      <c r="B72" t="str">
        <f>IFERROR(VLOOKUP(A72,PLAN_PCG!$A$4:$B$81,2,FALSE),"")</f>
        <v/>
      </c>
      <c r="C72" s="5"/>
      <c r="D72" s="5"/>
      <c r="E72" t="str">
        <f t="shared" si="2"/>
        <v/>
      </c>
    </row>
    <row r="73" spans="1:5" x14ac:dyDescent="0.25">
      <c r="A73" s="5"/>
      <c r="B73" t="str">
        <f>IFERROR(VLOOKUP(A73,PLAN_PCG!$A$4:$B$81,2,FALSE),"")</f>
        <v/>
      </c>
      <c r="C73" s="5"/>
      <c r="D73" s="5"/>
      <c r="E73" t="str">
        <f t="shared" si="2"/>
        <v/>
      </c>
    </row>
    <row r="74" spans="1:5" x14ac:dyDescent="0.25">
      <c r="A74" s="5"/>
      <c r="B74" t="str">
        <f>IFERROR(VLOOKUP(A74,PLAN_PCG!$A$4:$B$81,2,FALSE),"")</f>
        <v/>
      </c>
      <c r="C74" s="5"/>
      <c r="D74" s="5"/>
      <c r="E74" t="str">
        <f t="shared" si="2"/>
        <v/>
      </c>
    </row>
    <row r="75" spans="1:5" x14ac:dyDescent="0.25">
      <c r="A75" s="5"/>
      <c r="B75" t="str">
        <f>IFERROR(VLOOKUP(A75,PLAN_PCG!$A$4:$B$81,2,FALSE),"")</f>
        <v/>
      </c>
      <c r="C75" s="5"/>
      <c r="D75" s="5"/>
      <c r="E75" t="str">
        <f t="shared" si="2"/>
        <v/>
      </c>
    </row>
    <row r="76" spans="1:5" x14ac:dyDescent="0.25">
      <c r="A76" s="5"/>
      <c r="B76" t="str">
        <f>IFERROR(VLOOKUP(A76,PLAN_PCG!$A$4:$B$81,2,FALSE),"")</f>
        <v/>
      </c>
      <c r="C76" s="5"/>
      <c r="D76" s="5"/>
      <c r="E76" t="str">
        <f t="shared" si="2"/>
        <v/>
      </c>
    </row>
    <row r="77" spans="1:5" x14ac:dyDescent="0.25">
      <c r="A77" s="5"/>
      <c r="B77" t="str">
        <f>IFERROR(VLOOKUP(A77,PLAN_PCG!$A$4:$B$81,2,FALSE),"")</f>
        <v/>
      </c>
      <c r="C77" s="5"/>
      <c r="D77" s="5"/>
      <c r="E77" t="str">
        <f t="shared" si="2"/>
        <v/>
      </c>
    </row>
    <row r="78" spans="1:5" x14ac:dyDescent="0.25">
      <c r="A78" s="5"/>
      <c r="B78" t="str">
        <f>IFERROR(VLOOKUP(A78,PLAN_PCG!$A$4:$B$81,2,FALSE),"")</f>
        <v/>
      </c>
      <c r="C78" s="5"/>
      <c r="D78" s="5"/>
      <c r="E78" t="str">
        <f t="shared" si="2"/>
        <v/>
      </c>
    </row>
    <row r="79" spans="1:5" x14ac:dyDescent="0.25">
      <c r="A79" s="5"/>
      <c r="B79" t="str">
        <f>IFERROR(VLOOKUP(A79,PLAN_PCG!$A$4:$B$81,2,FALSE),"")</f>
        <v/>
      </c>
      <c r="C79" s="5"/>
      <c r="D79" s="5"/>
      <c r="E79" t="str">
        <f t="shared" si="2"/>
        <v/>
      </c>
    </row>
    <row r="80" spans="1:5" x14ac:dyDescent="0.25">
      <c r="A80" s="5"/>
      <c r="B80" t="str">
        <f>IFERROR(VLOOKUP(A80,PLAN_PCG!$A$4:$B$81,2,FALSE),"")</f>
        <v/>
      </c>
      <c r="C80" s="5"/>
      <c r="D80" s="5"/>
      <c r="E80" t="str">
        <f t="shared" si="2"/>
        <v/>
      </c>
    </row>
    <row r="81" spans="1:5" x14ac:dyDescent="0.25">
      <c r="A81" s="5"/>
      <c r="B81" t="str">
        <f>IFERROR(VLOOKUP(A81,PLAN_PCG!$A$4:$B$81,2,FALSE),"")</f>
        <v/>
      </c>
      <c r="C81" s="5"/>
      <c r="D81" s="5"/>
      <c r="E81" t="str">
        <f t="shared" si="2"/>
        <v/>
      </c>
    </row>
    <row r="82" spans="1:5" x14ac:dyDescent="0.25">
      <c r="A82" s="5"/>
      <c r="B82" t="str">
        <f>IFERROR(VLOOKUP(A82,PLAN_PCG!$A$4:$B$81,2,FALSE),"")</f>
        <v/>
      </c>
      <c r="C82" s="5"/>
      <c r="D82" s="5"/>
      <c r="E82" t="str">
        <f t="shared" si="2"/>
        <v/>
      </c>
    </row>
    <row r="83" spans="1:5" x14ac:dyDescent="0.25">
      <c r="A83" s="5"/>
      <c r="B83" t="str">
        <f>IFERROR(VLOOKUP(A83,PLAN_PCG!$A$4:$B$81,2,FALSE),"")</f>
        <v/>
      </c>
      <c r="C83" s="5"/>
      <c r="D83" s="5"/>
      <c r="E83" t="str">
        <f t="shared" si="2"/>
        <v/>
      </c>
    </row>
    <row r="84" spans="1:5" x14ac:dyDescent="0.25">
      <c r="A84" s="5"/>
      <c r="B84" t="str">
        <f>IFERROR(VLOOKUP(A84,PLAN_PCG!$A$4:$B$81,2,FALSE),"")</f>
        <v/>
      </c>
      <c r="C84" s="5"/>
      <c r="D84" s="5"/>
      <c r="E84" t="str">
        <f t="shared" si="2"/>
        <v/>
      </c>
    </row>
    <row r="85" spans="1:5" x14ac:dyDescent="0.25">
      <c r="A85" s="5"/>
      <c r="B85" t="str">
        <f>IFERROR(VLOOKUP(A85,PLAN_PCG!$A$4:$B$81,2,FALSE),"")</f>
        <v/>
      </c>
      <c r="C85" s="5"/>
      <c r="D85" s="5"/>
      <c r="E85" t="str">
        <f t="shared" si="2"/>
        <v/>
      </c>
    </row>
    <row r="86" spans="1:5" x14ac:dyDescent="0.25">
      <c r="A86" s="5"/>
      <c r="B86" t="str">
        <f>IFERROR(VLOOKUP(A86,PLAN_PCG!$A$4:$B$81,2,FALSE),"")</f>
        <v/>
      </c>
      <c r="C86" s="5"/>
      <c r="D86" s="5"/>
      <c r="E86" t="str">
        <f t="shared" si="2"/>
        <v/>
      </c>
    </row>
    <row r="87" spans="1:5" x14ac:dyDescent="0.25">
      <c r="A87" s="5"/>
      <c r="B87" t="str">
        <f>IFERROR(VLOOKUP(A87,PLAN_PCG!$A$4:$B$81,2,FALSE),"")</f>
        <v/>
      </c>
      <c r="C87" s="5"/>
      <c r="D87" s="5"/>
      <c r="E87" t="str">
        <f t="shared" si="2"/>
        <v/>
      </c>
    </row>
    <row r="88" spans="1:5" x14ac:dyDescent="0.25">
      <c r="A88" s="5"/>
      <c r="B88" t="str">
        <f>IFERROR(VLOOKUP(A88,PLAN_PCG!$A$4:$B$81,2,FALSE),"")</f>
        <v/>
      </c>
      <c r="C88" s="5"/>
      <c r="D88" s="5"/>
      <c r="E88" t="str">
        <f t="shared" si="2"/>
        <v/>
      </c>
    </row>
    <row r="89" spans="1:5" x14ac:dyDescent="0.25">
      <c r="A89" s="5"/>
      <c r="B89" t="str">
        <f>IFERROR(VLOOKUP(A89,PLAN_PCG!$A$4:$B$81,2,FALSE),"")</f>
        <v/>
      </c>
      <c r="C89" s="5"/>
      <c r="D89" s="5"/>
      <c r="E89" t="str">
        <f t="shared" si="2"/>
        <v/>
      </c>
    </row>
    <row r="90" spans="1:5" x14ac:dyDescent="0.25">
      <c r="A90" s="5"/>
      <c r="B90" t="str">
        <f>IFERROR(VLOOKUP(A90,PLAN_PCG!$A$4:$B$81,2,FALSE),"")</f>
        <v/>
      </c>
      <c r="C90" s="5"/>
      <c r="D90" s="5"/>
      <c r="E90" t="str">
        <f t="shared" si="2"/>
        <v/>
      </c>
    </row>
    <row r="91" spans="1:5" x14ac:dyDescent="0.25">
      <c r="A91" s="5"/>
      <c r="B91" t="str">
        <f>IFERROR(VLOOKUP(A91,PLAN_PCG!$A$4:$B$81,2,FALSE),"")</f>
        <v/>
      </c>
      <c r="C91" s="5"/>
      <c r="D91" s="5"/>
      <c r="E91" t="str">
        <f t="shared" si="2"/>
        <v/>
      </c>
    </row>
    <row r="92" spans="1:5" x14ac:dyDescent="0.25">
      <c r="A92" s="5"/>
      <c r="B92" t="str">
        <f>IFERROR(VLOOKUP(A92,PLAN_PCG!$A$4:$B$81,2,FALSE),"")</f>
        <v/>
      </c>
      <c r="C92" s="5"/>
      <c r="D92" s="5"/>
      <c r="E92" t="str">
        <f t="shared" si="2"/>
        <v/>
      </c>
    </row>
    <row r="93" spans="1:5" x14ac:dyDescent="0.25">
      <c r="A93" s="5"/>
      <c r="B93" t="str">
        <f>IFERROR(VLOOKUP(A93,PLAN_PCG!$A$4:$B$81,2,FALSE),"")</f>
        <v/>
      </c>
      <c r="C93" s="5"/>
      <c r="D93" s="5"/>
      <c r="E93" t="str">
        <f t="shared" si="2"/>
        <v/>
      </c>
    </row>
    <row r="94" spans="1:5" x14ac:dyDescent="0.25">
      <c r="A94" s="5"/>
      <c r="B94" t="str">
        <f>IFERROR(VLOOKUP(A94,PLAN_PCG!$A$4:$B$81,2,FALSE),"")</f>
        <v/>
      </c>
      <c r="C94" s="5"/>
      <c r="D94" s="5"/>
      <c r="E94" t="str">
        <f t="shared" si="2"/>
        <v/>
      </c>
    </row>
    <row r="95" spans="1:5" x14ac:dyDescent="0.25">
      <c r="A95" s="5"/>
      <c r="B95" t="str">
        <f>IFERROR(VLOOKUP(A95,PLAN_PCG!$A$4:$B$81,2,FALSE),"")</f>
        <v/>
      </c>
      <c r="C95" s="5"/>
      <c r="D95" s="5"/>
      <c r="E95" t="str">
        <f t="shared" si="2"/>
        <v/>
      </c>
    </row>
    <row r="96" spans="1:5" x14ac:dyDescent="0.25">
      <c r="A96" s="5"/>
      <c r="B96" t="str">
        <f>IFERROR(VLOOKUP(A96,PLAN_PCG!$A$4:$B$81,2,FALSE),"")</f>
        <v/>
      </c>
      <c r="C96" s="5"/>
      <c r="D96" s="5"/>
      <c r="E96" t="str">
        <f t="shared" si="2"/>
        <v/>
      </c>
    </row>
    <row r="97" spans="1:5" x14ac:dyDescent="0.25">
      <c r="A97" s="5"/>
      <c r="B97" t="str">
        <f>IFERROR(VLOOKUP(A97,PLAN_PCG!$A$4:$B$81,2,FALSE),"")</f>
        <v/>
      </c>
      <c r="C97" s="5"/>
      <c r="D97" s="5"/>
      <c r="E97" t="str">
        <f t="shared" si="2"/>
        <v/>
      </c>
    </row>
    <row r="98" spans="1:5" x14ac:dyDescent="0.25">
      <c r="A98" s="5"/>
      <c r="B98" t="str">
        <f>IFERROR(VLOOKUP(A98,PLAN_PCG!$A$4:$B$81,2,FALSE),"")</f>
        <v/>
      </c>
      <c r="C98" s="5"/>
      <c r="D98" s="5"/>
      <c r="E98" t="str">
        <f t="shared" si="2"/>
        <v/>
      </c>
    </row>
    <row r="99" spans="1:5" x14ac:dyDescent="0.25">
      <c r="A99" s="5"/>
      <c r="B99" t="str">
        <f>IFERROR(VLOOKUP(A99,PLAN_PCG!$A$4:$B$81,2,FALSE),"")</f>
        <v/>
      </c>
      <c r="C99" s="5"/>
      <c r="D99" s="5"/>
      <c r="E99" t="str">
        <f t="shared" si="2"/>
        <v/>
      </c>
    </row>
    <row r="100" spans="1:5" x14ac:dyDescent="0.25">
      <c r="A100" s="5"/>
      <c r="B100" t="str">
        <f>IFERROR(VLOOKUP(A100,PLAN_PCG!$A$4:$B$81,2,FALSE),"")</f>
        <v/>
      </c>
      <c r="C100" s="5"/>
      <c r="D100" s="5"/>
      <c r="E100" t="str">
        <f t="shared" si="2"/>
        <v/>
      </c>
    </row>
    <row r="101" spans="1:5" x14ac:dyDescent="0.25">
      <c r="A101" s="5"/>
      <c r="B101" t="str">
        <f>IFERROR(VLOOKUP(A101,PLAN_PCG!$A$4:$B$81,2,FALSE),"")</f>
        <v/>
      </c>
      <c r="C101" s="5"/>
      <c r="D101" s="5"/>
      <c r="E101" t="str">
        <f t="shared" ref="E101:E132" si="3">IF(A101="","",C101-D101)</f>
        <v/>
      </c>
    </row>
    <row r="102" spans="1:5" x14ac:dyDescent="0.25">
      <c r="A102" s="5"/>
      <c r="B102" t="str">
        <f>IFERROR(VLOOKUP(A102,PLAN_PCG!$A$4:$B$81,2,FALSE),"")</f>
        <v/>
      </c>
      <c r="C102" s="5"/>
      <c r="D102" s="5"/>
      <c r="E102" t="str">
        <f t="shared" si="3"/>
        <v/>
      </c>
    </row>
    <row r="103" spans="1:5" x14ac:dyDescent="0.25">
      <c r="A103" s="5"/>
      <c r="B103" t="str">
        <f>IFERROR(VLOOKUP(A103,PLAN_PCG!$A$4:$B$81,2,FALSE),"")</f>
        <v/>
      </c>
      <c r="C103" s="5"/>
      <c r="D103" s="5"/>
      <c r="E103" t="str">
        <f t="shared" si="3"/>
        <v/>
      </c>
    </row>
    <row r="104" spans="1:5" x14ac:dyDescent="0.25">
      <c r="A104" s="5"/>
      <c r="B104" t="str">
        <f>IFERROR(VLOOKUP(A104,PLAN_PCG!$A$4:$B$81,2,FALSE),"")</f>
        <v/>
      </c>
      <c r="C104" s="5"/>
      <c r="D104" s="5"/>
      <c r="E104" t="str">
        <f t="shared" si="3"/>
        <v/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Y205"/>
  <sheetViews>
    <sheetView showGridLines="0" workbookViewId="0"/>
  </sheetViews>
  <sheetFormatPr baseColWidth="10" defaultColWidth="9.140625" defaultRowHeight="15" x14ac:dyDescent="0.25"/>
  <cols>
    <col min="1" max="1" width="10" customWidth="1"/>
    <col min="2" max="2" width="18" customWidth="1"/>
    <col min="3" max="3" width="14" customWidth="1"/>
    <col min="4" max="5" width="12" customWidth="1"/>
    <col min="6" max="6" width="34" customWidth="1"/>
    <col min="7" max="7" width="12" customWidth="1"/>
    <col min="8" max="8" width="22" customWidth="1"/>
    <col min="9" max="9" width="14" customWidth="1"/>
    <col min="10" max="10" width="12" customWidth="1"/>
    <col min="11" max="11" width="30" customWidth="1"/>
    <col min="12" max="13" width="14" customWidth="1"/>
    <col min="14" max="15" width="10" customWidth="1"/>
    <col min="16" max="18" width="12" customWidth="1"/>
    <col min="19" max="19" width="10" customWidth="1"/>
    <col min="20" max="21" width="12" customWidth="1"/>
    <col min="22" max="22" width="14" customWidth="1"/>
    <col min="23" max="23" width="8" customWidth="1"/>
    <col min="24" max="24" width="12" customWidth="1"/>
    <col min="25" max="25" width="14" customWidth="1"/>
  </cols>
  <sheetData>
    <row r="1" spans="1:25" ht="18.75" x14ac:dyDescent="0.3">
      <c r="A1" s="3" t="s">
        <v>243</v>
      </c>
    </row>
    <row r="2" spans="1:25" x14ac:dyDescent="0.25">
      <c r="A2" s="4" t="s">
        <v>244</v>
      </c>
      <c r="B2" s="8">
        <f>SUM(L6:L205)</f>
        <v>0</v>
      </c>
    </row>
    <row r="3" spans="1:25" x14ac:dyDescent="0.25">
      <c r="A3" s="4" t="s">
        <v>245</v>
      </c>
      <c r="B3" s="8">
        <f>SUM(M6:M205)</f>
        <v>0</v>
      </c>
    </row>
    <row r="4" spans="1:25" x14ac:dyDescent="0.25">
      <c r="A4" s="4" t="s">
        <v>246</v>
      </c>
      <c r="B4" s="9">
        <f>B2-B3</f>
        <v>0</v>
      </c>
    </row>
    <row r="5" spans="1:25" ht="30" x14ac:dyDescent="0.25">
      <c r="A5" s="7" t="s">
        <v>247</v>
      </c>
      <c r="B5" s="7" t="s">
        <v>248</v>
      </c>
      <c r="C5" s="7" t="s">
        <v>249</v>
      </c>
      <c r="D5" s="7" t="s">
        <v>250</v>
      </c>
      <c r="E5" s="7" t="s">
        <v>52</v>
      </c>
      <c r="F5" s="7" t="s">
        <v>53</v>
      </c>
      <c r="G5" s="7" t="s">
        <v>251</v>
      </c>
      <c r="H5" s="7" t="s">
        <v>252</v>
      </c>
      <c r="I5" s="7" t="s">
        <v>253</v>
      </c>
      <c r="J5" s="7" t="s">
        <v>254</v>
      </c>
      <c r="K5" s="7" t="s">
        <v>255</v>
      </c>
      <c r="L5" s="7" t="s">
        <v>256</v>
      </c>
      <c r="M5" s="7" t="s">
        <v>257</v>
      </c>
      <c r="N5" s="7" t="s">
        <v>33</v>
      </c>
      <c r="O5" s="7" t="s">
        <v>258</v>
      </c>
      <c r="P5" s="7" t="s">
        <v>259</v>
      </c>
      <c r="Q5" s="7" t="s">
        <v>260</v>
      </c>
      <c r="R5" s="7" t="s">
        <v>261</v>
      </c>
      <c r="S5" s="7" t="s">
        <v>262</v>
      </c>
      <c r="T5" s="7" t="s">
        <v>263</v>
      </c>
      <c r="U5" s="7" t="s">
        <v>264</v>
      </c>
      <c r="V5" s="7" t="s">
        <v>265</v>
      </c>
      <c r="W5" s="7" t="s">
        <v>266</v>
      </c>
      <c r="X5" s="7" t="s">
        <v>267</v>
      </c>
      <c r="Y5" s="7" t="s">
        <v>268</v>
      </c>
    </row>
    <row r="6" spans="1:25" x14ac:dyDescent="0.25">
      <c r="A6" s="5"/>
      <c r="B6" t="str">
        <f>IF(A6="","",IFERROR(VLOOKUP(A6,PARAMETRES!$A$13:$B$17,2,FALSE),""))</f>
        <v/>
      </c>
      <c r="C6" s="5"/>
      <c r="D6" s="5"/>
      <c r="E6" s="5"/>
      <c r="F6" t="str">
        <f>IF(E6="","",IFERROR(VLOOKUP(E6,PLAN_PCG!$A$4:$B$81,2,FALSE),""))</f>
        <v/>
      </c>
      <c r="G6" s="5"/>
      <c r="H6" s="5"/>
      <c r="I6" s="5"/>
      <c r="J6" s="5"/>
      <c r="K6" s="5"/>
      <c r="L6" s="5"/>
      <c r="M6" s="5"/>
      <c r="N6" s="5"/>
      <c r="O6" t="str">
        <f>IF(N6="","",IFERROR(VLOOKUP(N6,TVA!$A$4:$C$8,3,FALSE),""))</f>
        <v/>
      </c>
      <c r="P6" t="str">
        <f t="shared" ref="P6:P37" si="0">IF(N6="","",IF(L6&gt;0,L6,IF(M6&gt;0,M6,"")))</f>
        <v/>
      </c>
      <c r="Q6" t="str">
        <f t="shared" ref="Q6:Q37" si="1">IF(N6="","",IF(P6="","",P6*O6))</f>
        <v/>
      </c>
      <c r="R6" s="5"/>
      <c r="S6" s="5"/>
      <c r="T6" s="5"/>
      <c r="U6" s="5"/>
      <c r="V6" s="5"/>
      <c r="W6" s="5"/>
      <c r="X6" t="str">
        <f t="shared" ref="X6:X37" si="2">IF(C6="","",SUMIFS($L$6:$L$205,$C$6:$C$205,C6)-SUMIFS($M$6:$M$205,$C$6:$C$205,C6))</f>
        <v/>
      </c>
      <c r="Y6" t="str">
        <f>IF(C6="","",IF(ABS(X6)&lt;=PARAMETRES!$B$8,"OK","À équilibrer"))</f>
        <v/>
      </c>
    </row>
    <row r="7" spans="1:25" x14ac:dyDescent="0.25">
      <c r="A7" s="5"/>
      <c r="B7" t="str">
        <f>IF(A7="","",IFERROR(VLOOKUP(A7,PARAMETRES!$A$13:$B$17,2,FALSE),""))</f>
        <v/>
      </c>
      <c r="C7" s="5"/>
      <c r="D7" s="5"/>
      <c r="E7" s="5"/>
      <c r="F7" t="str">
        <f>IF(E7="","",IFERROR(VLOOKUP(E7,PLAN_PCG!$A$4:$B$81,2,FALSE),""))</f>
        <v/>
      </c>
      <c r="G7" s="5"/>
      <c r="H7" s="5"/>
      <c r="I7" s="5"/>
      <c r="J7" s="5"/>
      <c r="K7" s="5"/>
      <c r="L7" s="5"/>
      <c r="M7" s="5"/>
      <c r="N7" s="5"/>
      <c r="O7" t="str">
        <f>IF(N7="","",IFERROR(VLOOKUP(N7,TVA!$A$4:$C$8,3,FALSE),""))</f>
        <v/>
      </c>
      <c r="P7" t="str">
        <f t="shared" si="0"/>
        <v/>
      </c>
      <c r="Q7" t="str">
        <f t="shared" si="1"/>
        <v/>
      </c>
      <c r="R7" s="5"/>
      <c r="S7" s="5"/>
      <c r="T7" s="5"/>
      <c r="U7" s="5"/>
      <c r="V7" s="5"/>
      <c r="W7" s="5"/>
      <c r="X7" t="str">
        <f t="shared" si="2"/>
        <v/>
      </c>
      <c r="Y7" t="str">
        <f>IF(C7="","",IF(ABS(X7)&lt;=PARAMETRES!$B$8,"OK","À équilibrer"))</f>
        <v/>
      </c>
    </row>
    <row r="8" spans="1:25" x14ac:dyDescent="0.25">
      <c r="A8" s="5"/>
      <c r="B8" t="str">
        <f>IF(A8="","",IFERROR(VLOOKUP(A8,PARAMETRES!$A$13:$B$17,2,FALSE),""))</f>
        <v/>
      </c>
      <c r="C8" s="5"/>
      <c r="D8" s="5"/>
      <c r="E8" s="5"/>
      <c r="F8" t="str">
        <f>IF(E8="","",IFERROR(VLOOKUP(E8,PLAN_PCG!$A$4:$B$81,2,FALSE),""))</f>
        <v/>
      </c>
      <c r="G8" s="5"/>
      <c r="H8" s="5"/>
      <c r="I8" s="5"/>
      <c r="J8" s="5"/>
      <c r="K8" s="5"/>
      <c r="L8" s="5"/>
      <c r="M8" s="5"/>
      <c r="N8" s="5"/>
      <c r="O8" t="str">
        <f>IF(N8="","",IFERROR(VLOOKUP(N8,TVA!$A$4:$C$8,3,FALSE),""))</f>
        <v/>
      </c>
      <c r="P8" t="str">
        <f t="shared" si="0"/>
        <v/>
      </c>
      <c r="Q8" t="str">
        <f t="shared" si="1"/>
        <v/>
      </c>
      <c r="R8" s="5"/>
      <c r="S8" s="5"/>
      <c r="T8" s="5"/>
      <c r="U8" s="5"/>
      <c r="V8" s="5"/>
      <c r="W8" s="5"/>
      <c r="X8" t="str">
        <f t="shared" si="2"/>
        <v/>
      </c>
      <c r="Y8" t="str">
        <f>IF(C8="","",IF(ABS(X8)&lt;=PARAMETRES!$B$8,"OK","À équilibrer"))</f>
        <v/>
      </c>
    </row>
    <row r="9" spans="1:25" x14ac:dyDescent="0.25">
      <c r="A9" s="5"/>
      <c r="B9" t="str">
        <f>IF(A9="","",IFERROR(VLOOKUP(A9,PARAMETRES!$A$13:$B$17,2,FALSE),""))</f>
        <v/>
      </c>
      <c r="C9" s="5"/>
      <c r="D9" s="5"/>
      <c r="E9" s="5"/>
      <c r="F9" t="str">
        <f>IF(E9="","",IFERROR(VLOOKUP(E9,PLAN_PCG!$A$4:$B$81,2,FALSE),""))</f>
        <v/>
      </c>
      <c r="G9" s="5"/>
      <c r="H9" s="5"/>
      <c r="I9" s="5"/>
      <c r="J9" s="5"/>
      <c r="K9" s="5"/>
      <c r="L9" s="5"/>
      <c r="M9" s="5"/>
      <c r="N9" s="5"/>
      <c r="O9" t="str">
        <f>IF(N9="","",IFERROR(VLOOKUP(N9,TVA!$A$4:$C$8,3,FALSE),""))</f>
        <v/>
      </c>
      <c r="P9" t="str">
        <f t="shared" si="0"/>
        <v/>
      </c>
      <c r="Q9" t="str">
        <f t="shared" si="1"/>
        <v/>
      </c>
      <c r="R9" s="5"/>
      <c r="S9" s="5"/>
      <c r="T9" s="5"/>
      <c r="U9" s="5"/>
      <c r="V9" s="5"/>
      <c r="W9" s="5"/>
      <c r="X9" t="str">
        <f t="shared" si="2"/>
        <v/>
      </c>
      <c r="Y9" t="str">
        <f>IF(C9="","",IF(ABS(X9)&lt;=PARAMETRES!$B$8,"OK","À équilibrer"))</f>
        <v/>
      </c>
    </row>
    <row r="10" spans="1:25" x14ac:dyDescent="0.25">
      <c r="A10" s="5"/>
      <c r="B10" t="str">
        <f>IF(A10="","",IFERROR(VLOOKUP(A10,PARAMETRES!$A$13:$B$17,2,FALSE),""))</f>
        <v/>
      </c>
      <c r="C10" s="5"/>
      <c r="D10" s="5"/>
      <c r="E10" s="5"/>
      <c r="F10" t="str">
        <f>IF(E10="","",IFERROR(VLOOKUP(E10,PLAN_PCG!$A$4:$B$81,2,FALSE),""))</f>
        <v/>
      </c>
      <c r="G10" s="5"/>
      <c r="H10" s="5"/>
      <c r="I10" s="5"/>
      <c r="J10" s="5"/>
      <c r="K10" s="5"/>
      <c r="L10" s="5"/>
      <c r="M10" s="5"/>
      <c r="N10" s="5"/>
      <c r="O10" t="str">
        <f>IF(N10="","",IFERROR(VLOOKUP(N10,TVA!$A$4:$C$8,3,FALSE),""))</f>
        <v/>
      </c>
      <c r="P10" t="str">
        <f t="shared" si="0"/>
        <v/>
      </c>
      <c r="Q10" t="str">
        <f t="shared" si="1"/>
        <v/>
      </c>
      <c r="R10" s="5"/>
      <c r="S10" s="5"/>
      <c r="T10" s="5"/>
      <c r="U10" s="5"/>
      <c r="V10" s="5"/>
      <c r="W10" s="5"/>
      <c r="X10" t="str">
        <f t="shared" si="2"/>
        <v/>
      </c>
      <c r="Y10" t="str">
        <f>IF(C10="","",IF(ABS(X10)&lt;=PARAMETRES!$B$8,"OK","À équilibrer"))</f>
        <v/>
      </c>
    </row>
    <row r="11" spans="1:25" x14ac:dyDescent="0.25">
      <c r="A11" s="5"/>
      <c r="B11" t="str">
        <f>IF(A11="","",IFERROR(VLOOKUP(A11,PARAMETRES!$A$13:$B$17,2,FALSE),""))</f>
        <v/>
      </c>
      <c r="C11" s="5"/>
      <c r="D11" s="5"/>
      <c r="E11" s="5"/>
      <c r="F11" t="str">
        <f>IF(E11="","",IFERROR(VLOOKUP(E11,PLAN_PCG!$A$4:$B$81,2,FALSE),""))</f>
        <v/>
      </c>
      <c r="G11" s="5"/>
      <c r="H11" s="5"/>
      <c r="I11" s="5"/>
      <c r="J11" s="5"/>
      <c r="K11" s="5"/>
      <c r="L11" s="5"/>
      <c r="M11" s="5"/>
      <c r="N11" s="5"/>
      <c r="O11" t="str">
        <f>IF(N11="","",IFERROR(VLOOKUP(N11,TVA!$A$4:$C$8,3,FALSE),""))</f>
        <v/>
      </c>
      <c r="P11" t="str">
        <f t="shared" si="0"/>
        <v/>
      </c>
      <c r="Q11" t="str">
        <f t="shared" si="1"/>
        <v/>
      </c>
      <c r="R11" s="5"/>
      <c r="S11" s="5"/>
      <c r="T11" s="5"/>
      <c r="U11" s="5"/>
      <c r="V11" s="5"/>
      <c r="W11" s="5"/>
      <c r="X11" t="str">
        <f t="shared" si="2"/>
        <v/>
      </c>
      <c r="Y11" t="str">
        <f>IF(C11="","",IF(ABS(X11)&lt;=PARAMETRES!$B$8,"OK","À équilibrer"))</f>
        <v/>
      </c>
    </row>
    <row r="12" spans="1:25" x14ac:dyDescent="0.25">
      <c r="A12" s="5"/>
      <c r="B12" t="str">
        <f>IF(A12="","",IFERROR(VLOOKUP(A12,PARAMETRES!$A$13:$B$17,2,FALSE),""))</f>
        <v/>
      </c>
      <c r="C12" s="5"/>
      <c r="D12" s="5"/>
      <c r="E12" s="5"/>
      <c r="F12" t="str">
        <f>IF(E12="","",IFERROR(VLOOKUP(E12,PLAN_PCG!$A$4:$B$81,2,FALSE),""))</f>
        <v/>
      </c>
      <c r="G12" s="5"/>
      <c r="H12" s="5"/>
      <c r="I12" s="5"/>
      <c r="J12" s="5"/>
      <c r="K12" s="5"/>
      <c r="L12" s="5"/>
      <c r="M12" s="5"/>
      <c r="N12" s="5"/>
      <c r="O12" t="str">
        <f>IF(N12="","",IFERROR(VLOOKUP(N12,TVA!$A$4:$C$8,3,FALSE),""))</f>
        <v/>
      </c>
      <c r="P12" t="str">
        <f t="shared" si="0"/>
        <v/>
      </c>
      <c r="Q12" t="str">
        <f t="shared" si="1"/>
        <v/>
      </c>
      <c r="R12" s="5"/>
      <c r="S12" s="5"/>
      <c r="T12" s="5"/>
      <c r="U12" s="5"/>
      <c r="V12" s="5"/>
      <c r="W12" s="5"/>
      <c r="X12" t="str">
        <f t="shared" si="2"/>
        <v/>
      </c>
      <c r="Y12" t="str">
        <f>IF(C12="","",IF(ABS(X12)&lt;=PARAMETRES!$B$8,"OK","À équilibrer"))</f>
        <v/>
      </c>
    </row>
    <row r="13" spans="1:25" x14ac:dyDescent="0.25">
      <c r="A13" s="5"/>
      <c r="B13" t="str">
        <f>IF(A13="","",IFERROR(VLOOKUP(A13,PARAMETRES!$A$13:$B$17,2,FALSE),""))</f>
        <v/>
      </c>
      <c r="C13" s="5"/>
      <c r="D13" s="5"/>
      <c r="E13" s="5"/>
      <c r="F13" t="str">
        <f>IF(E13="","",IFERROR(VLOOKUP(E13,PLAN_PCG!$A$4:$B$81,2,FALSE),""))</f>
        <v/>
      </c>
      <c r="G13" s="5"/>
      <c r="H13" s="5"/>
      <c r="I13" s="5"/>
      <c r="J13" s="5"/>
      <c r="K13" s="5"/>
      <c r="L13" s="5"/>
      <c r="M13" s="5"/>
      <c r="N13" s="5"/>
      <c r="O13" t="str">
        <f>IF(N13="","",IFERROR(VLOOKUP(N13,TVA!$A$4:$C$8,3,FALSE),""))</f>
        <v/>
      </c>
      <c r="P13" t="str">
        <f t="shared" si="0"/>
        <v/>
      </c>
      <c r="Q13" t="str">
        <f t="shared" si="1"/>
        <v/>
      </c>
      <c r="R13" s="5"/>
      <c r="S13" s="5"/>
      <c r="T13" s="5"/>
      <c r="U13" s="5"/>
      <c r="V13" s="5"/>
      <c r="W13" s="5"/>
      <c r="X13" t="str">
        <f t="shared" si="2"/>
        <v/>
      </c>
      <c r="Y13" t="str">
        <f>IF(C13="","",IF(ABS(X13)&lt;=PARAMETRES!$B$8,"OK","À équilibrer"))</f>
        <v/>
      </c>
    </row>
    <row r="14" spans="1:25" x14ac:dyDescent="0.25">
      <c r="A14" s="5"/>
      <c r="B14" t="str">
        <f>IF(A14="","",IFERROR(VLOOKUP(A14,PARAMETRES!$A$13:$B$17,2,FALSE),""))</f>
        <v/>
      </c>
      <c r="C14" s="5"/>
      <c r="D14" s="5"/>
      <c r="E14" s="5"/>
      <c r="F14" t="str">
        <f>IF(E14="","",IFERROR(VLOOKUP(E14,PLAN_PCG!$A$4:$B$81,2,FALSE),""))</f>
        <v/>
      </c>
      <c r="G14" s="5"/>
      <c r="H14" s="5"/>
      <c r="I14" s="5"/>
      <c r="J14" s="5"/>
      <c r="K14" s="5"/>
      <c r="L14" s="5"/>
      <c r="M14" s="5"/>
      <c r="N14" s="5"/>
      <c r="O14" t="str">
        <f>IF(N14="","",IFERROR(VLOOKUP(N14,TVA!$A$4:$C$8,3,FALSE),""))</f>
        <v/>
      </c>
      <c r="P14" t="str">
        <f t="shared" si="0"/>
        <v/>
      </c>
      <c r="Q14" t="str">
        <f t="shared" si="1"/>
        <v/>
      </c>
      <c r="R14" s="5"/>
      <c r="S14" s="5"/>
      <c r="T14" s="5"/>
      <c r="U14" s="5"/>
      <c r="V14" s="5"/>
      <c r="W14" s="5"/>
      <c r="X14" t="str">
        <f t="shared" si="2"/>
        <v/>
      </c>
      <c r="Y14" t="str">
        <f>IF(C14="","",IF(ABS(X14)&lt;=PARAMETRES!$B$8,"OK","À équilibrer"))</f>
        <v/>
      </c>
    </row>
    <row r="15" spans="1:25" x14ac:dyDescent="0.25">
      <c r="A15" s="5"/>
      <c r="B15" t="str">
        <f>IF(A15="","",IFERROR(VLOOKUP(A15,PARAMETRES!$A$13:$B$17,2,FALSE),""))</f>
        <v/>
      </c>
      <c r="C15" s="5"/>
      <c r="D15" s="5"/>
      <c r="E15" s="5"/>
      <c r="F15" t="str">
        <f>IF(E15="","",IFERROR(VLOOKUP(E15,PLAN_PCG!$A$4:$B$81,2,FALSE),""))</f>
        <v/>
      </c>
      <c r="G15" s="5"/>
      <c r="H15" s="5"/>
      <c r="I15" s="5"/>
      <c r="J15" s="5"/>
      <c r="K15" s="5"/>
      <c r="L15" s="5"/>
      <c r="M15" s="5"/>
      <c r="N15" s="5"/>
      <c r="O15" t="str">
        <f>IF(N15="","",IFERROR(VLOOKUP(N15,TVA!$A$4:$C$8,3,FALSE),""))</f>
        <v/>
      </c>
      <c r="P15" t="str">
        <f t="shared" si="0"/>
        <v/>
      </c>
      <c r="Q15" t="str">
        <f t="shared" si="1"/>
        <v/>
      </c>
      <c r="R15" s="5"/>
      <c r="S15" s="5"/>
      <c r="T15" s="5"/>
      <c r="U15" s="5"/>
      <c r="V15" s="5"/>
      <c r="W15" s="5"/>
      <c r="X15" t="str">
        <f t="shared" si="2"/>
        <v/>
      </c>
      <c r="Y15" t="str">
        <f>IF(C15="","",IF(ABS(X15)&lt;=PARAMETRES!$B$8,"OK","À équilibrer"))</f>
        <v/>
      </c>
    </row>
    <row r="16" spans="1:25" x14ac:dyDescent="0.25">
      <c r="A16" s="5"/>
      <c r="B16" t="str">
        <f>IF(A16="","",IFERROR(VLOOKUP(A16,PARAMETRES!$A$13:$B$17,2,FALSE),""))</f>
        <v/>
      </c>
      <c r="C16" s="5"/>
      <c r="D16" s="5"/>
      <c r="E16" s="5"/>
      <c r="F16" t="str">
        <f>IF(E16="","",IFERROR(VLOOKUP(E16,PLAN_PCG!$A$4:$B$81,2,FALSE),""))</f>
        <v/>
      </c>
      <c r="G16" s="5"/>
      <c r="H16" s="5"/>
      <c r="I16" s="5"/>
      <c r="J16" s="5"/>
      <c r="K16" s="5"/>
      <c r="L16" s="5"/>
      <c r="M16" s="5"/>
      <c r="N16" s="5"/>
      <c r="O16" t="str">
        <f>IF(N16="","",IFERROR(VLOOKUP(N16,TVA!$A$4:$C$8,3,FALSE),""))</f>
        <v/>
      </c>
      <c r="P16" t="str">
        <f t="shared" si="0"/>
        <v/>
      </c>
      <c r="Q16" t="str">
        <f t="shared" si="1"/>
        <v/>
      </c>
      <c r="R16" s="5"/>
      <c r="S16" s="5"/>
      <c r="T16" s="5"/>
      <c r="U16" s="5"/>
      <c r="V16" s="5"/>
      <c r="W16" s="5"/>
      <c r="X16" t="str">
        <f t="shared" si="2"/>
        <v/>
      </c>
      <c r="Y16" t="str">
        <f>IF(C16="","",IF(ABS(X16)&lt;=PARAMETRES!$B$8,"OK","À équilibrer"))</f>
        <v/>
      </c>
    </row>
    <row r="17" spans="1:25" x14ac:dyDescent="0.25">
      <c r="A17" s="5"/>
      <c r="B17" t="str">
        <f>IF(A17="","",IFERROR(VLOOKUP(A17,PARAMETRES!$A$13:$B$17,2,FALSE),""))</f>
        <v/>
      </c>
      <c r="C17" s="5"/>
      <c r="D17" s="5"/>
      <c r="E17" s="5"/>
      <c r="F17" t="str">
        <f>IF(E17="","",IFERROR(VLOOKUP(E17,PLAN_PCG!$A$4:$B$81,2,FALSE),""))</f>
        <v/>
      </c>
      <c r="G17" s="5"/>
      <c r="H17" s="5"/>
      <c r="I17" s="5"/>
      <c r="J17" s="5"/>
      <c r="K17" s="5"/>
      <c r="L17" s="5"/>
      <c r="M17" s="5"/>
      <c r="N17" s="5"/>
      <c r="O17" t="str">
        <f>IF(N17="","",IFERROR(VLOOKUP(N17,TVA!$A$4:$C$8,3,FALSE),""))</f>
        <v/>
      </c>
      <c r="P17" t="str">
        <f t="shared" si="0"/>
        <v/>
      </c>
      <c r="Q17" t="str">
        <f t="shared" si="1"/>
        <v/>
      </c>
      <c r="R17" s="5"/>
      <c r="S17" s="5"/>
      <c r="T17" s="5"/>
      <c r="U17" s="5"/>
      <c r="V17" s="5"/>
      <c r="W17" s="5"/>
      <c r="X17" t="str">
        <f t="shared" si="2"/>
        <v/>
      </c>
      <c r="Y17" t="str">
        <f>IF(C17="","",IF(ABS(X17)&lt;=PARAMETRES!$B$8,"OK","À équilibrer"))</f>
        <v/>
      </c>
    </row>
    <row r="18" spans="1:25" x14ac:dyDescent="0.25">
      <c r="A18" s="5"/>
      <c r="B18" t="str">
        <f>IF(A18="","",IFERROR(VLOOKUP(A18,PARAMETRES!$A$13:$B$17,2,FALSE),""))</f>
        <v/>
      </c>
      <c r="C18" s="5"/>
      <c r="D18" s="5"/>
      <c r="E18" s="5"/>
      <c r="F18" t="str">
        <f>IF(E18="","",IFERROR(VLOOKUP(E18,PLAN_PCG!$A$4:$B$81,2,FALSE),""))</f>
        <v/>
      </c>
      <c r="G18" s="5"/>
      <c r="H18" s="5"/>
      <c r="I18" s="5"/>
      <c r="J18" s="5"/>
      <c r="K18" s="5"/>
      <c r="L18" s="5"/>
      <c r="M18" s="5"/>
      <c r="N18" s="5"/>
      <c r="O18" t="str">
        <f>IF(N18="","",IFERROR(VLOOKUP(N18,TVA!$A$4:$C$8,3,FALSE),""))</f>
        <v/>
      </c>
      <c r="P18" t="str">
        <f t="shared" si="0"/>
        <v/>
      </c>
      <c r="Q18" t="str">
        <f t="shared" si="1"/>
        <v/>
      </c>
      <c r="R18" s="5"/>
      <c r="S18" s="5"/>
      <c r="T18" s="5"/>
      <c r="U18" s="5"/>
      <c r="V18" s="5"/>
      <c r="W18" s="5"/>
      <c r="X18" t="str">
        <f t="shared" si="2"/>
        <v/>
      </c>
      <c r="Y18" t="str">
        <f>IF(C18="","",IF(ABS(X18)&lt;=PARAMETRES!$B$8,"OK","À équilibrer"))</f>
        <v/>
      </c>
    </row>
    <row r="19" spans="1:25" x14ac:dyDescent="0.25">
      <c r="A19" s="5"/>
      <c r="B19" t="str">
        <f>IF(A19="","",IFERROR(VLOOKUP(A19,PARAMETRES!$A$13:$B$17,2,FALSE),""))</f>
        <v/>
      </c>
      <c r="C19" s="5"/>
      <c r="D19" s="5"/>
      <c r="E19" s="5"/>
      <c r="F19" t="str">
        <f>IF(E19="","",IFERROR(VLOOKUP(E19,PLAN_PCG!$A$4:$B$81,2,FALSE),""))</f>
        <v/>
      </c>
      <c r="G19" s="5"/>
      <c r="H19" s="5"/>
      <c r="I19" s="5"/>
      <c r="J19" s="5"/>
      <c r="K19" s="5"/>
      <c r="L19" s="5"/>
      <c r="M19" s="5"/>
      <c r="N19" s="5"/>
      <c r="O19" t="str">
        <f>IF(N19="","",IFERROR(VLOOKUP(N19,TVA!$A$4:$C$8,3,FALSE),""))</f>
        <v/>
      </c>
      <c r="P19" t="str">
        <f t="shared" si="0"/>
        <v/>
      </c>
      <c r="Q19" t="str">
        <f t="shared" si="1"/>
        <v/>
      </c>
      <c r="R19" s="5"/>
      <c r="S19" s="5"/>
      <c r="T19" s="5"/>
      <c r="U19" s="5"/>
      <c r="V19" s="5"/>
      <c r="W19" s="5"/>
      <c r="X19" t="str">
        <f t="shared" si="2"/>
        <v/>
      </c>
      <c r="Y19" t="str">
        <f>IF(C19="","",IF(ABS(X19)&lt;=PARAMETRES!$B$8,"OK","À équilibrer"))</f>
        <v/>
      </c>
    </row>
    <row r="20" spans="1:25" x14ac:dyDescent="0.25">
      <c r="A20" s="5"/>
      <c r="B20" t="str">
        <f>IF(A20="","",IFERROR(VLOOKUP(A20,PARAMETRES!$A$13:$B$17,2,FALSE),""))</f>
        <v/>
      </c>
      <c r="C20" s="5"/>
      <c r="D20" s="5"/>
      <c r="E20" s="5"/>
      <c r="F20" t="str">
        <f>IF(E20="","",IFERROR(VLOOKUP(E20,PLAN_PCG!$A$4:$B$81,2,FALSE),""))</f>
        <v/>
      </c>
      <c r="G20" s="5"/>
      <c r="H20" s="5"/>
      <c r="I20" s="5"/>
      <c r="J20" s="5"/>
      <c r="K20" s="5"/>
      <c r="L20" s="5"/>
      <c r="M20" s="5"/>
      <c r="N20" s="5"/>
      <c r="O20" t="str">
        <f>IF(N20="","",IFERROR(VLOOKUP(N20,TVA!$A$4:$C$8,3,FALSE),""))</f>
        <v/>
      </c>
      <c r="P20" t="str">
        <f t="shared" si="0"/>
        <v/>
      </c>
      <c r="Q20" t="str">
        <f t="shared" si="1"/>
        <v/>
      </c>
      <c r="R20" s="5"/>
      <c r="S20" s="5"/>
      <c r="T20" s="5"/>
      <c r="U20" s="5"/>
      <c r="V20" s="5"/>
      <c r="W20" s="5"/>
      <c r="X20" t="str">
        <f t="shared" si="2"/>
        <v/>
      </c>
      <c r="Y20" t="str">
        <f>IF(C20="","",IF(ABS(X20)&lt;=PARAMETRES!$B$8,"OK","À équilibrer"))</f>
        <v/>
      </c>
    </row>
    <row r="21" spans="1:25" x14ac:dyDescent="0.25">
      <c r="A21" s="5"/>
      <c r="B21" t="str">
        <f>IF(A21="","",IFERROR(VLOOKUP(A21,PARAMETRES!$A$13:$B$17,2,FALSE),""))</f>
        <v/>
      </c>
      <c r="C21" s="5"/>
      <c r="D21" s="5"/>
      <c r="E21" s="5"/>
      <c r="F21" t="str">
        <f>IF(E21="","",IFERROR(VLOOKUP(E21,PLAN_PCG!$A$4:$B$81,2,FALSE),""))</f>
        <v/>
      </c>
      <c r="G21" s="5"/>
      <c r="H21" s="5"/>
      <c r="I21" s="5"/>
      <c r="J21" s="5"/>
      <c r="K21" s="5"/>
      <c r="L21" s="5"/>
      <c r="M21" s="5"/>
      <c r="N21" s="5"/>
      <c r="O21" t="str">
        <f>IF(N21="","",IFERROR(VLOOKUP(N21,TVA!$A$4:$C$8,3,FALSE),""))</f>
        <v/>
      </c>
      <c r="P21" t="str">
        <f t="shared" si="0"/>
        <v/>
      </c>
      <c r="Q21" t="str">
        <f t="shared" si="1"/>
        <v/>
      </c>
      <c r="R21" s="5"/>
      <c r="S21" s="5"/>
      <c r="T21" s="5"/>
      <c r="U21" s="5"/>
      <c r="V21" s="5"/>
      <c r="W21" s="5"/>
      <c r="X21" t="str">
        <f t="shared" si="2"/>
        <v/>
      </c>
      <c r="Y21" t="str">
        <f>IF(C21="","",IF(ABS(X21)&lt;=PARAMETRES!$B$8,"OK","À équilibrer"))</f>
        <v/>
      </c>
    </row>
    <row r="22" spans="1:25" x14ac:dyDescent="0.25">
      <c r="A22" s="5"/>
      <c r="B22" t="str">
        <f>IF(A22="","",IFERROR(VLOOKUP(A22,PARAMETRES!$A$13:$B$17,2,FALSE),""))</f>
        <v/>
      </c>
      <c r="C22" s="5"/>
      <c r="D22" s="5"/>
      <c r="E22" s="5"/>
      <c r="F22" t="str">
        <f>IF(E22="","",IFERROR(VLOOKUP(E22,PLAN_PCG!$A$4:$B$81,2,FALSE),""))</f>
        <v/>
      </c>
      <c r="G22" s="5"/>
      <c r="H22" s="5"/>
      <c r="I22" s="5"/>
      <c r="J22" s="5"/>
      <c r="K22" s="5"/>
      <c r="L22" s="5"/>
      <c r="M22" s="5"/>
      <c r="N22" s="5"/>
      <c r="O22" t="str">
        <f>IF(N22="","",IFERROR(VLOOKUP(N22,TVA!$A$4:$C$8,3,FALSE),""))</f>
        <v/>
      </c>
      <c r="P22" t="str">
        <f t="shared" si="0"/>
        <v/>
      </c>
      <c r="Q22" t="str">
        <f t="shared" si="1"/>
        <v/>
      </c>
      <c r="R22" s="5"/>
      <c r="S22" s="5"/>
      <c r="T22" s="5"/>
      <c r="U22" s="5"/>
      <c r="V22" s="5"/>
      <c r="W22" s="5"/>
      <c r="X22" t="str">
        <f t="shared" si="2"/>
        <v/>
      </c>
      <c r="Y22" t="str">
        <f>IF(C22="","",IF(ABS(X22)&lt;=PARAMETRES!$B$8,"OK","À équilibrer"))</f>
        <v/>
      </c>
    </row>
    <row r="23" spans="1:25" x14ac:dyDescent="0.25">
      <c r="A23" s="5"/>
      <c r="B23" t="str">
        <f>IF(A23="","",IFERROR(VLOOKUP(A23,PARAMETRES!$A$13:$B$17,2,FALSE),""))</f>
        <v/>
      </c>
      <c r="C23" s="5"/>
      <c r="D23" s="5"/>
      <c r="E23" s="5"/>
      <c r="F23" t="str">
        <f>IF(E23="","",IFERROR(VLOOKUP(E23,PLAN_PCG!$A$4:$B$81,2,FALSE),""))</f>
        <v/>
      </c>
      <c r="G23" s="5"/>
      <c r="H23" s="5"/>
      <c r="I23" s="5"/>
      <c r="J23" s="5"/>
      <c r="K23" s="5"/>
      <c r="L23" s="5"/>
      <c r="M23" s="5"/>
      <c r="N23" s="5"/>
      <c r="O23" t="str">
        <f>IF(N23="","",IFERROR(VLOOKUP(N23,TVA!$A$4:$C$8,3,FALSE),""))</f>
        <v/>
      </c>
      <c r="P23" t="str">
        <f t="shared" si="0"/>
        <v/>
      </c>
      <c r="Q23" t="str">
        <f t="shared" si="1"/>
        <v/>
      </c>
      <c r="R23" s="5"/>
      <c r="S23" s="5"/>
      <c r="T23" s="5"/>
      <c r="U23" s="5"/>
      <c r="V23" s="5"/>
      <c r="W23" s="5"/>
      <c r="X23" t="str">
        <f t="shared" si="2"/>
        <v/>
      </c>
      <c r="Y23" t="str">
        <f>IF(C23="","",IF(ABS(X23)&lt;=PARAMETRES!$B$8,"OK","À équilibrer"))</f>
        <v/>
      </c>
    </row>
    <row r="24" spans="1:25" x14ac:dyDescent="0.25">
      <c r="A24" s="5"/>
      <c r="B24" t="str">
        <f>IF(A24="","",IFERROR(VLOOKUP(A24,PARAMETRES!$A$13:$B$17,2,FALSE),""))</f>
        <v/>
      </c>
      <c r="C24" s="5"/>
      <c r="D24" s="5"/>
      <c r="E24" s="5"/>
      <c r="F24" t="str">
        <f>IF(E24="","",IFERROR(VLOOKUP(E24,PLAN_PCG!$A$4:$B$81,2,FALSE),""))</f>
        <v/>
      </c>
      <c r="G24" s="5"/>
      <c r="H24" s="5"/>
      <c r="I24" s="5"/>
      <c r="J24" s="5"/>
      <c r="K24" s="5"/>
      <c r="L24" s="5"/>
      <c r="M24" s="5"/>
      <c r="N24" s="5"/>
      <c r="O24" t="str">
        <f>IF(N24="","",IFERROR(VLOOKUP(N24,TVA!$A$4:$C$8,3,FALSE),""))</f>
        <v/>
      </c>
      <c r="P24" t="str">
        <f t="shared" si="0"/>
        <v/>
      </c>
      <c r="Q24" t="str">
        <f t="shared" si="1"/>
        <v/>
      </c>
      <c r="R24" s="5"/>
      <c r="S24" s="5"/>
      <c r="T24" s="5"/>
      <c r="U24" s="5"/>
      <c r="V24" s="5"/>
      <c r="W24" s="5"/>
      <c r="X24" t="str">
        <f t="shared" si="2"/>
        <v/>
      </c>
      <c r="Y24" t="str">
        <f>IF(C24="","",IF(ABS(X24)&lt;=PARAMETRES!$B$8,"OK","À équilibrer"))</f>
        <v/>
      </c>
    </row>
    <row r="25" spans="1:25" x14ac:dyDescent="0.25">
      <c r="A25" s="5"/>
      <c r="B25" t="str">
        <f>IF(A25="","",IFERROR(VLOOKUP(A25,PARAMETRES!$A$13:$B$17,2,FALSE),""))</f>
        <v/>
      </c>
      <c r="C25" s="5"/>
      <c r="D25" s="5"/>
      <c r="E25" s="5"/>
      <c r="F25" t="str">
        <f>IF(E25="","",IFERROR(VLOOKUP(E25,PLAN_PCG!$A$4:$B$81,2,FALSE),""))</f>
        <v/>
      </c>
      <c r="G25" s="5"/>
      <c r="H25" s="5"/>
      <c r="I25" s="5"/>
      <c r="J25" s="5"/>
      <c r="K25" s="5"/>
      <c r="L25" s="5"/>
      <c r="M25" s="5"/>
      <c r="N25" s="5"/>
      <c r="O25" t="str">
        <f>IF(N25="","",IFERROR(VLOOKUP(N25,TVA!$A$4:$C$8,3,FALSE),""))</f>
        <v/>
      </c>
      <c r="P25" t="str">
        <f t="shared" si="0"/>
        <v/>
      </c>
      <c r="Q25" t="str">
        <f t="shared" si="1"/>
        <v/>
      </c>
      <c r="R25" s="5"/>
      <c r="S25" s="5"/>
      <c r="T25" s="5"/>
      <c r="U25" s="5"/>
      <c r="V25" s="5"/>
      <c r="W25" s="5"/>
      <c r="X25" t="str">
        <f t="shared" si="2"/>
        <v/>
      </c>
      <c r="Y25" t="str">
        <f>IF(C25="","",IF(ABS(X25)&lt;=PARAMETRES!$B$8,"OK","À équilibrer"))</f>
        <v/>
      </c>
    </row>
    <row r="26" spans="1:25" x14ac:dyDescent="0.25">
      <c r="A26" s="5"/>
      <c r="B26" t="str">
        <f>IF(A26="","",IFERROR(VLOOKUP(A26,PARAMETRES!$A$13:$B$17,2,FALSE),""))</f>
        <v/>
      </c>
      <c r="C26" s="5"/>
      <c r="D26" s="5"/>
      <c r="E26" s="5"/>
      <c r="F26" t="str">
        <f>IF(E26="","",IFERROR(VLOOKUP(E26,PLAN_PCG!$A$4:$B$81,2,FALSE),""))</f>
        <v/>
      </c>
      <c r="G26" s="5"/>
      <c r="H26" s="5"/>
      <c r="I26" s="5"/>
      <c r="J26" s="5"/>
      <c r="K26" s="5"/>
      <c r="L26" s="5"/>
      <c r="M26" s="5"/>
      <c r="N26" s="5"/>
      <c r="O26" t="str">
        <f>IF(N26="","",IFERROR(VLOOKUP(N26,TVA!$A$4:$C$8,3,FALSE),""))</f>
        <v/>
      </c>
      <c r="P26" t="str">
        <f t="shared" si="0"/>
        <v/>
      </c>
      <c r="Q26" t="str">
        <f t="shared" si="1"/>
        <v/>
      </c>
      <c r="R26" s="5"/>
      <c r="S26" s="5"/>
      <c r="T26" s="5"/>
      <c r="U26" s="5"/>
      <c r="V26" s="5"/>
      <c r="W26" s="5"/>
      <c r="X26" t="str">
        <f t="shared" si="2"/>
        <v/>
      </c>
      <c r="Y26" t="str">
        <f>IF(C26="","",IF(ABS(X26)&lt;=PARAMETRES!$B$8,"OK","À équilibrer"))</f>
        <v/>
      </c>
    </row>
    <row r="27" spans="1:25" x14ac:dyDescent="0.25">
      <c r="A27" s="5"/>
      <c r="B27" t="str">
        <f>IF(A27="","",IFERROR(VLOOKUP(A27,PARAMETRES!$A$13:$B$17,2,FALSE),""))</f>
        <v/>
      </c>
      <c r="C27" s="5"/>
      <c r="D27" s="5"/>
      <c r="E27" s="5"/>
      <c r="F27" t="str">
        <f>IF(E27="","",IFERROR(VLOOKUP(E27,PLAN_PCG!$A$4:$B$81,2,FALSE),""))</f>
        <v/>
      </c>
      <c r="G27" s="5"/>
      <c r="H27" s="5"/>
      <c r="I27" s="5"/>
      <c r="J27" s="5"/>
      <c r="K27" s="5"/>
      <c r="L27" s="5"/>
      <c r="M27" s="5"/>
      <c r="N27" s="5"/>
      <c r="O27" t="str">
        <f>IF(N27="","",IFERROR(VLOOKUP(N27,TVA!$A$4:$C$8,3,FALSE),""))</f>
        <v/>
      </c>
      <c r="P27" t="str">
        <f t="shared" si="0"/>
        <v/>
      </c>
      <c r="Q27" t="str">
        <f t="shared" si="1"/>
        <v/>
      </c>
      <c r="R27" s="5"/>
      <c r="S27" s="5"/>
      <c r="T27" s="5"/>
      <c r="U27" s="5"/>
      <c r="V27" s="5"/>
      <c r="W27" s="5"/>
      <c r="X27" t="str">
        <f t="shared" si="2"/>
        <v/>
      </c>
      <c r="Y27" t="str">
        <f>IF(C27="","",IF(ABS(X27)&lt;=PARAMETRES!$B$8,"OK","À équilibrer"))</f>
        <v/>
      </c>
    </row>
    <row r="28" spans="1:25" x14ac:dyDescent="0.25">
      <c r="A28" s="5"/>
      <c r="B28" t="str">
        <f>IF(A28="","",IFERROR(VLOOKUP(A28,PARAMETRES!$A$13:$B$17,2,FALSE),""))</f>
        <v/>
      </c>
      <c r="C28" s="5"/>
      <c r="D28" s="5"/>
      <c r="E28" s="5"/>
      <c r="F28" t="str">
        <f>IF(E28="","",IFERROR(VLOOKUP(E28,PLAN_PCG!$A$4:$B$81,2,FALSE),""))</f>
        <v/>
      </c>
      <c r="G28" s="5"/>
      <c r="H28" s="5"/>
      <c r="I28" s="5"/>
      <c r="J28" s="5"/>
      <c r="K28" s="5"/>
      <c r="L28" s="5"/>
      <c r="M28" s="5"/>
      <c r="N28" s="5"/>
      <c r="O28" t="str">
        <f>IF(N28="","",IFERROR(VLOOKUP(N28,TVA!$A$4:$C$8,3,FALSE),""))</f>
        <v/>
      </c>
      <c r="P28" t="str">
        <f t="shared" si="0"/>
        <v/>
      </c>
      <c r="Q28" t="str">
        <f t="shared" si="1"/>
        <v/>
      </c>
      <c r="R28" s="5"/>
      <c r="S28" s="5"/>
      <c r="T28" s="5"/>
      <c r="U28" s="5"/>
      <c r="V28" s="5"/>
      <c r="W28" s="5"/>
      <c r="X28" t="str">
        <f t="shared" si="2"/>
        <v/>
      </c>
      <c r="Y28" t="str">
        <f>IF(C28="","",IF(ABS(X28)&lt;=PARAMETRES!$B$8,"OK","À équilibrer"))</f>
        <v/>
      </c>
    </row>
    <row r="29" spans="1:25" x14ac:dyDescent="0.25">
      <c r="A29" s="5"/>
      <c r="B29" t="str">
        <f>IF(A29="","",IFERROR(VLOOKUP(A29,PARAMETRES!$A$13:$B$17,2,FALSE),""))</f>
        <v/>
      </c>
      <c r="C29" s="5"/>
      <c r="D29" s="5"/>
      <c r="E29" s="5"/>
      <c r="F29" t="str">
        <f>IF(E29="","",IFERROR(VLOOKUP(E29,PLAN_PCG!$A$4:$B$81,2,FALSE),""))</f>
        <v/>
      </c>
      <c r="G29" s="5"/>
      <c r="H29" s="5"/>
      <c r="I29" s="5"/>
      <c r="J29" s="5"/>
      <c r="K29" s="5"/>
      <c r="L29" s="5"/>
      <c r="M29" s="5"/>
      <c r="N29" s="5"/>
      <c r="O29" t="str">
        <f>IF(N29="","",IFERROR(VLOOKUP(N29,TVA!$A$4:$C$8,3,FALSE),""))</f>
        <v/>
      </c>
      <c r="P29" t="str">
        <f t="shared" si="0"/>
        <v/>
      </c>
      <c r="Q29" t="str">
        <f t="shared" si="1"/>
        <v/>
      </c>
      <c r="R29" s="5"/>
      <c r="S29" s="5"/>
      <c r="T29" s="5"/>
      <c r="U29" s="5"/>
      <c r="V29" s="5"/>
      <c r="W29" s="5"/>
      <c r="X29" t="str">
        <f t="shared" si="2"/>
        <v/>
      </c>
      <c r="Y29" t="str">
        <f>IF(C29="","",IF(ABS(X29)&lt;=PARAMETRES!$B$8,"OK","À équilibrer"))</f>
        <v/>
      </c>
    </row>
    <row r="30" spans="1:25" x14ac:dyDescent="0.25">
      <c r="A30" s="5"/>
      <c r="B30" t="str">
        <f>IF(A30="","",IFERROR(VLOOKUP(A30,PARAMETRES!$A$13:$B$17,2,FALSE),""))</f>
        <v/>
      </c>
      <c r="C30" s="5"/>
      <c r="D30" s="5"/>
      <c r="E30" s="5"/>
      <c r="F30" t="str">
        <f>IF(E30="","",IFERROR(VLOOKUP(E30,PLAN_PCG!$A$4:$B$81,2,FALSE),""))</f>
        <v/>
      </c>
      <c r="G30" s="5"/>
      <c r="H30" s="5"/>
      <c r="I30" s="5"/>
      <c r="J30" s="5"/>
      <c r="K30" s="5"/>
      <c r="L30" s="5"/>
      <c r="M30" s="5"/>
      <c r="N30" s="5"/>
      <c r="O30" t="str">
        <f>IF(N30="","",IFERROR(VLOOKUP(N30,TVA!$A$4:$C$8,3,FALSE),""))</f>
        <v/>
      </c>
      <c r="P30" t="str">
        <f t="shared" si="0"/>
        <v/>
      </c>
      <c r="Q30" t="str">
        <f t="shared" si="1"/>
        <v/>
      </c>
      <c r="R30" s="5"/>
      <c r="S30" s="5"/>
      <c r="T30" s="5"/>
      <c r="U30" s="5"/>
      <c r="V30" s="5"/>
      <c r="W30" s="5"/>
      <c r="X30" t="str">
        <f t="shared" si="2"/>
        <v/>
      </c>
      <c r="Y30" t="str">
        <f>IF(C30="","",IF(ABS(X30)&lt;=PARAMETRES!$B$8,"OK","À équilibrer"))</f>
        <v/>
      </c>
    </row>
    <row r="31" spans="1:25" x14ac:dyDescent="0.25">
      <c r="A31" s="5"/>
      <c r="B31" t="str">
        <f>IF(A31="","",IFERROR(VLOOKUP(A31,PARAMETRES!$A$13:$B$17,2,FALSE),""))</f>
        <v/>
      </c>
      <c r="C31" s="5"/>
      <c r="D31" s="5"/>
      <c r="E31" s="5"/>
      <c r="F31" t="str">
        <f>IF(E31="","",IFERROR(VLOOKUP(E31,PLAN_PCG!$A$4:$B$81,2,FALSE),""))</f>
        <v/>
      </c>
      <c r="G31" s="5"/>
      <c r="H31" s="5"/>
      <c r="I31" s="5"/>
      <c r="J31" s="5"/>
      <c r="K31" s="5"/>
      <c r="L31" s="5"/>
      <c r="M31" s="5"/>
      <c r="N31" s="5"/>
      <c r="O31" t="str">
        <f>IF(N31="","",IFERROR(VLOOKUP(N31,TVA!$A$4:$C$8,3,FALSE),""))</f>
        <v/>
      </c>
      <c r="P31" t="str">
        <f t="shared" si="0"/>
        <v/>
      </c>
      <c r="Q31" t="str">
        <f t="shared" si="1"/>
        <v/>
      </c>
      <c r="R31" s="5"/>
      <c r="S31" s="5"/>
      <c r="T31" s="5"/>
      <c r="U31" s="5"/>
      <c r="V31" s="5"/>
      <c r="W31" s="5"/>
      <c r="X31" t="str">
        <f t="shared" si="2"/>
        <v/>
      </c>
      <c r="Y31" t="str">
        <f>IF(C31="","",IF(ABS(X31)&lt;=PARAMETRES!$B$8,"OK","À équilibrer"))</f>
        <v/>
      </c>
    </row>
    <row r="32" spans="1:25" x14ac:dyDescent="0.25">
      <c r="A32" s="5"/>
      <c r="B32" t="str">
        <f>IF(A32="","",IFERROR(VLOOKUP(A32,PARAMETRES!$A$13:$B$17,2,FALSE),""))</f>
        <v/>
      </c>
      <c r="C32" s="5"/>
      <c r="D32" s="5"/>
      <c r="E32" s="5"/>
      <c r="F32" t="str">
        <f>IF(E32="","",IFERROR(VLOOKUP(E32,PLAN_PCG!$A$4:$B$81,2,FALSE),""))</f>
        <v/>
      </c>
      <c r="G32" s="5"/>
      <c r="H32" s="5"/>
      <c r="I32" s="5"/>
      <c r="J32" s="5"/>
      <c r="K32" s="5"/>
      <c r="L32" s="5"/>
      <c r="M32" s="5"/>
      <c r="N32" s="5"/>
      <c r="O32" t="str">
        <f>IF(N32="","",IFERROR(VLOOKUP(N32,TVA!$A$4:$C$8,3,FALSE),""))</f>
        <v/>
      </c>
      <c r="P32" t="str">
        <f t="shared" si="0"/>
        <v/>
      </c>
      <c r="Q32" t="str">
        <f t="shared" si="1"/>
        <v/>
      </c>
      <c r="R32" s="5"/>
      <c r="S32" s="5"/>
      <c r="T32" s="5"/>
      <c r="U32" s="5"/>
      <c r="V32" s="5"/>
      <c r="W32" s="5"/>
      <c r="X32" t="str">
        <f t="shared" si="2"/>
        <v/>
      </c>
      <c r="Y32" t="str">
        <f>IF(C32="","",IF(ABS(X32)&lt;=PARAMETRES!$B$8,"OK","À équilibrer"))</f>
        <v/>
      </c>
    </row>
    <row r="33" spans="1:25" x14ac:dyDescent="0.25">
      <c r="A33" s="5"/>
      <c r="B33" t="str">
        <f>IF(A33="","",IFERROR(VLOOKUP(A33,PARAMETRES!$A$13:$B$17,2,FALSE),""))</f>
        <v/>
      </c>
      <c r="C33" s="5"/>
      <c r="D33" s="5"/>
      <c r="E33" s="5"/>
      <c r="F33" t="str">
        <f>IF(E33="","",IFERROR(VLOOKUP(E33,PLAN_PCG!$A$4:$B$81,2,FALSE),""))</f>
        <v/>
      </c>
      <c r="G33" s="5"/>
      <c r="H33" s="5"/>
      <c r="I33" s="5"/>
      <c r="J33" s="5"/>
      <c r="K33" s="5"/>
      <c r="L33" s="5"/>
      <c r="M33" s="5"/>
      <c r="N33" s="5"/>
      <c r="O33" t="str">
        <f>IF(N33="","",IFERROR(VLOOKUP(N33,TVA!$A$4:$C$8,3,FALSE),""))</f>
        <v/>
      </c>
      <c r="P33" t="str">
        <f t="shared" si="0"/>
        <v/>
      </c>
      <c r="Q33" t="str">
        <f t="shared" si="1"/>
        <v/>
      </c>
      <c r="R33" s="5"/>
      <c r="S33" s="5"/>
      <c r="T33" s="5"/>
      <c r="U33" s="5"/>
      <c r="V33" s="5"/>
      <c r="W33" s="5"/>
      <c r="X33" t="str">
        <f t="shared" si="2"/>
        <v/>
      </c>
      <c r="Y33" t="str">
        <f>IF(C33="","",IF(ABS(X33)&lt;=PARAMETRES!$B$8,"OK","À équilibrer"))</f>
        <v/>
      </c>
    </row>
    <row r="34" spans="1:25" x14ac:dyDescent="0.25">
      <c r="A34" s="5"/>
      <c r="B34" t="str">
        <f>IF(A34="","",IFERROR(VLOOKUP(A34,PARAMETRES!$A$13:$B$17,2,FALSE),""))</f>
        <v/>
      </c>
      <c r="C34" s="5"/>
      <c r="D34" s="5"/>
      <c r="E34" s="5"/>
      <c r="F34" t="str">
        <f>IF(E34="","",IFERROR(VLOOKUP(E34,PLAN_PCG!$A$4:$B$81,2,FALSE),""))</f>
        <v/>
      </c>
      <c r="G34" s="5"/>
      <c r="H34" s="5"/>
      <c r="I34" s="5"/>
      <c r="J34" s="5"/>
      <c r="K34" s="5"/>
      <c r="L34" s="5"/>
      <c r="M34" s="5"/>
      <c r="N34" s="5"/>
      <c r="O34" t="str">
        <f>IF(N34="","",IFERROR(VLOOKUP(N34,TVA!$A$4:$C$8,3,FALSE),""))</f>
        <v/>
      </c>
      <c r="P34" t="str">
        <f t="shared" si="0"/>
        <v/>
      </c>
      <c r="Q34" t="str">
        <f t="shared" si="1"/>
        <v/>
      </c>
      <c r="R34" s="5"/>
      <c r="S34" s="5"/>
      <c r="T34" s="5"/>
      <c r="U34" s="5"/>
      <c r="V34" s="5"/>
      <c r="W34" s="5"/>
      <c r="X34" t="str">
        <f t="shared" si="2"/>
        <v/>
      </c>
      <c r="Y34" t="str">
        <f>IF(C34="","",IF(ABS(X34)&lt;=PARAMETRES!$B$8,"OK","À équilibrer"))</f>
        <v/>
      </c>
    </row>
    <row r="35" spans="1:25" x14ac:dyDescent="0.25">
      <c r="A35" s="5"/>
      <c r="B35" t="str">
        <f>IF(A35="","",IFERROR(VLOOKUP(A35,PARAMETRES!$A$13:$B$17,2,FALSE),""))</f>
        <v/>
      </c>
      <c r="C35" s="5"/>
      <c r="D35" s="5"/>
      <c r="E35" s="5"/>
      <c r="F35" t="str">
        <f>IF(E35="","",IFERROR(VLOOKUP(E35,PLAN_PCG!$A$4:$B$81,2,FALSE),""))</f>
        <v/>
      </c>
      <c r="G35" s="5"/>
      <c r="H35" s="5"/>
      <c r="I35" s="5"/>
      <c r="J35" s="5"/>
      <c r="K35" s="5"/>
      <c r="L35" s="5"/>
      <c r="M35" s="5"/>
      <c r="N35" s="5"/>
      <c r="O35" t="str">
        <f>IF(N35="","",IFERROR(VLOOKUP(N35,TVA!$A$4:$C$8,3,FALSE),""))</f>
        <v/>
      </c>
      <c r="P35" t="str">
        <f t="shared" si="0"/>
        <v/>
      </c>
      <c r="Q35" t="str">
        <f t="shared" si="1"/>
        <v/>
      </c>
      <c r="R35" s="5"/>
      <c r="S35" s="5"/>
      <c r="T35" s="5"/>
      <c r="U35" s="5"/>
      <c r="V35" s="5"/>
      <c r="W35" s="5"/>
      <c r="X35" t="str">
        <f t="shared" si="2"/>
        <v/>
      </c>
      <c r="Y35" t="str">
        <f>IF(C35="","",IF(ABS(X35)&lt;=PARAMETRES!$B$8,"OK","À équilibrer"))</f>
        <v/>
      </c>
    </row>
    <row r="36" spans="1:25" x14ac:dyDescent="0.25">
      <c r="A36" s="5"/>
      <c r="B36" t="str">
        <f>IF(A36="","",IFERROR(VLOOKUP(A36,PARAMETRES!$A$13:$B$17,2,FALSE),""))</f>
        <v/>
      </c>
      <c r="C36" s="5"/>
      <c r="D36" s="5"/>
      <c r="E36" s="5"/>
      <c r="F36" t="str">
        <f>IF(E36="","",IFERROR(VLOOKUP(E36,PLAN_PCG!$A$4:$B$81,2,FALSE),""))</f>
        <v/>
      </c>
      <c r="G36" s="5"/>
      <c r="H36" s="5"/>
      <c r="I36" s="5"/>
      <c r="J36" s="5"/>
      <c r="K36" s="5"/>
      <c r="L36" s="5"/>
      <c r="M36" s="5"/>
      <c r="N36" s="5"/>
      <c r="O36" t="str">
        <f>IF(N36="","",IFERROR(VLOOKUP(N36,TVA!$A$4:$C$8,3,FALSE),""))</f>
        <v/>
      </c>
      <c r="P36" t="str">
        <f t="shared" si="0"/>
        <v/>
      </c>
      <c r="Q36" t="str">
        <f t="shared" si="1"/>
        <v/>
      </c>
      <c r="R36" s="5"/>
      <c r="S36" s="5"/>
      <c r="T36" s="5"/>
      <c r="U36" s="5"/>
      <c r="V36" s="5"/>
      <c r="W36" s="5"/>
      <c r="X36" t="str">
        <f t="shared" si="2"/>
        <v/>
      </c>
      <c r="Y36" t="str">
        <f>IF(C36="","",IF(ABS(X36)&lt;=PARAMETRES!$B$8,"OK","À équilibrer"))</f>
        <v/>
      </c>
    </row>
    <row r="37" spans="1:25" x14ac:dyDescent="0.25">
      <c r="A37" s="5"/>
      <c r="B37" t="str">
        <f>IF(A37="","",IFERROR(VLOOKUP(A37,PARAMETRES!$A$13:$B$17,2,FALSE),""))</f>
        <v/>
      </c>
      <c r="C37" s="5"/>
      <c r="D37" s="5"/>
      <c r="E37" s="5"/>
      <c r="F37" t="str">
        <f>IF(E37="","",IFERROR(VLOOKUP(E37,PLAN_PCG!$A$4:$B$81,2,FALSE),""))</f>
        <v/>
      </c>
      <c r="G37" s="5"/>
      <c r="H37" s="5"/>
      <c r="I37" s="5"/>
      <c r="J37" s="5"/>
      <c r="K37" s="5"/>
      <c r="L37" s="5"/>
      <c r="M37" s="5"/>
      <c r="N37" s="5"/>
      <c r="O37" t="str">
        <f>IF(N37="","",IFERROR(VLOOKUP(N37,TVA!$A$4:$C$8,3,FALSE),""))</f>
        <v/>
      </c>
      <c r="P37" t="str">
        <f t="shared" si="0"/>
        <v/>
      </c>
      <c r="Q37" t="str">
        <f t="shared" si="1"/>
        <v/>
      </c>
      <c r="R37" s="5"/>
      <c r="S37" s="5"/>
      <c r="T37" s="5"/>
      <c r="U37" s="5"/>
      <c r="V37" s="5"/>
      <c r="W37" s="5"/>
      <c r="X37" t="str">
        <f t="shared" si="2"/>
        <v/>
      </c>
      <c r="Y37" t="str">
        <f>IF(C37="","",IF(ABS(X37)&lt;=PARAMETRES!$B$8,"OK","À équilibrer"))</f>
        <v/>
      </c>
    </row>
    <row r="38" spans="1:25" x14ac:dyDescent="0.25">
      <c r="A38" s="5"/>
      <c r="B38" t="str">
        <f>IF(A38="","",IFERROR(VLOOKUP(A38,PARAMETRES!$A$13:$B$17,2,FALSE),""))</f>
        <v/>
      </c>
      <c r="C38" s="5"/>
      <c r="D38" s="5"/>
      <c r="E38" s="5"/>
      <c r="F38" t="str">
        <f>IF(E38="","",IFERROR(VLOOKUP(E38,PLAN_PCG!$A$4:$B$81,2,FALSE),""))</f>
        <v/>
      </c>
      <c r="G38" s="5"/>
      <c r="H38" s="5"/>
      <c r="I38" s="5"/>
      <c r="J38" s="5"/>
      <c r="K38" s="5"/>
      <c r="L38" s="5"/>
      <c r="M38" s="5"/>
      <c r="N38" s="5"/>
      <c r="O38" t="str">
        <f>IF(N38="","",IFERROR(VLOOKUP(N38,TVA!$A$4:$C$8,3,FALSE),""))</f>
        <v/>
      </c>
      <c r="P38" t="str">
        <f t="shared" ref="P38:P69" si="3">IF(N38="","",IF(L38&gt;0,L38,IF(M38&gt;0,M38,"")))</f>
        <v/>
      </c>
      <c r="Q38" t="str">
        <f t="shared" ref="Q38:Q69" si="4">IF(N38="","",IF(P38="","",P38*O38))</f>
        <v/>
      </c>
      <c r="R38" s="5"/>
      <c r="S38" s="5"/>
      <c r="T38" s="5"/>
      <c r="U38" s="5"/>
      <c r="V38" s="5"/>
      <c r="W38" s="5"/>
      <c r="X38" t="str">
        <f t="shared" ref="X38:X69" si="5">IF(C38="","",SUMIFS($L$6:$L$205,$C$6:$C$205,C38)-SUMIFS($M$6:$M$205,$C$6:$C$205,C38))</f>
        <v/>
      </c>
      <c r="Y38" t="str">
        <f>IF(C38="","",IF(ABS(X38)&lt;=PARAMETRES!$B$8,"OK","À équilibrer"))</f>
        <v/>
      </c>
    </row>
    <row r="39" spans="1:25" x14ac:dyDescent="0.25">
      <c r="A39" s="5"/>
      <c r="B39" t="str">
        <f>IF(A39="","",IFERROR(VLOOKUP(A39,PARAMETRES!$A$13:$B$17,2,FALSE),""))</f>
        <v/>
      </c>
      <c r="C39" s="5"/>
      <c r="D39" s="5"/>
      <c r="E39" s="5"/>
      <c r="F39" t="str">
        <f>IF(E39="","",IFERROR(VLOOKUP(E39,PLAN_PCG!$A$4:$B$81,2,FALSE),""))</f>
        <v/>
      </c>
      <c r="G39" s="5"/>
      <c r="H39" s="5"/>
      <c r="I39" s="5"/>
      <c r="J39" s="5"/>
      <c r="K39" s="5"/>
      <c r="L39" s="5"/>
      <c r="M39" s="5"/>
      <c r="N39" s="5"/>
      <c r="O39" t="str">
        <f>IF(N39="","",IFERROR(VLOOKUP(N39,TVA!$A$4:$C$8,3,FALSE),""))</f>
        <v/>
      </c>
      <c r="P39" t="str">
        <f t="shared" si="3"/>
        <v/>
      </c>
      <c r="Q39" t="str">
        <f t="shared" si="4"/>
        <v/>
      </c>
      <c r="R39" s="5"/>
      <c r="S39" s="5"/>
      <c r="T39" s="5"/>
      <c r="U39" s="5"/>
      <c r="V39" s="5"/>
      <c r="W39" s="5"/>
      <c r="X39" t="str">
        <f t="shared" si="5"/>
        <v/>
      </c>
      <c r="Y39" t="str">
        <f>IF(C39="","",IF(ABS(X39)&lt;=PARAMETRES!$B$8,"OK","À équilibrer"))</f>
        <v/>
      </c>
    </row>
    <row r="40" spans="1:25" x14ac:dyDescent="0.25">
      <c r="A40" s="5"/>
      <c r="B40" t="str">
        <f>IF(A40="","",IFERROR(VLOOKUP(A40,PARAMETRES!$A$13:$B$17,2,FALSE),""))</f>
        <v/>
      </c>
      <c r="C40" s="5"/>
      <c r="D40" s="5"/>
      <c r="E40" s="5"/>
      <c r="F40" t="str">
        <f>IF(E40="","",IFERROR(VLOOKUP(E40,PLAN_PCG!$A$4:$B$81,2,FALSE),""))</f>
        <v/>
      </c>
      <c r="G40" s="5"/>
      <c r="H40" s="5"/>
      <c r="I40" s="5"/>
      <c r="J40" s="5"/>
      <c r="K40" s="5"/>
      <c r="L40" s="5"/>
      <c r="M40" s="5"/>
      <c r="N40" s="5"/>
      <c r="O40" t="str">
        <f>IF(N40="","",IFERROR(VLOOKUP(N40,TVA!$A$4:$C$8,3,FALSE),""))</f>
        <v/>
      </c>
      <c r="P40" t="str">
        <f t="shared" si="3"/>
        <v/>
      </c>
      <c r="Q40" t="str">
        <f t="shared" si="4"/>
        <v/>
      </c>
      <c r="R40" s="5"/>
      <c r="S40" s="5"/>
      <c r="T40" s="5"/>
      <c r="U40" s="5"/>
      <c r="V40" s="5"/>
      <c r="W40" s="5"/>
      <c r="X40" t="str">
        <f t="shared" si="5"/>
        <v/>
      </c>
      <c r="Y40" t="str">
        <f>IF(C40="","",IF(ABS(X40)&lt;=PARAMETRES!$B$8,"OK","À équilibrer"))</f>
        <v/>
      </c>
    </row>
    <row r="41" spans="1:25" x14ac:dyDescent="0.25">
      <c r="A41" s="5"/>
      <c r="B41" t="str">
        <f>IF(A41="","",IFERROR(VLOOKUP(A41,PARAMETRES!$A$13:$B$17,2,FALSE),""))</f>
        <v/>
      </c>
      <c r="C41" s="5"/>
      <c r="D41" s="5"/>
      <c r="E41" s="5"/>
      <c r="F41" t="str">
        <f>IF(E41="","",IFERROR(VLOOKUP(E41,PLAN_PCG!$A$4:$B$81,2,FALSE),""))</f>
        <v/>
      </c>
      <c r="G41" s="5"/>
      <c r="H41" s="5"/>
      <c r="I41" s="5"/>
      <c r="J41" s="5"/>
      <c r="K41" s="5"/>
      <c r="L41" s="5"/>
      <c r="M41" s="5"/>
      <c r="N41" s="5"/>
      <c r="O41" t="str">
        <f>IF(N41="","",IFERROR(VLOOKUP(N41,TVA!$A$4:$C$8,3,FALSE),""))</f>
        <v/>
      </c>
      <c r="P41" t="str">
        <f t="shared" si="3"/>
        <v/>
      </c>
      <c r="Q41" t="str">
        <f t="shared" si="4"/>
        <v/>
      </c>
      <c r="R41" s="5"/>
      <c r="S41" s="5"/>
      <c r="T41" s="5"/>
      <c r="U41" s="5"/>
      <c r="V41" s="5"/>
      <c r="W41" s="5"/>
      <c r="X41" t="str">
        <f t="shared" si="5"/>
        <v/>
      </c>
      <c r="Y41" t="str">
        <f>IF(C41="","",IF(ABS(X41)&lt;=PARAMETRES!$B$8,"OK","À équilibrer"))</f>
        <v/>
      </c>
    </row>
    <row r="42" spans="1:25" x14ac:dyDescent="0.25">
      <c r="A42" s="5"/>
      <c r="B42" t="str">
        <f>IF(A42="","",IFERROR(VLOOKUP(A42,PARAMETRES!$A$13:$B$17,2,FALSE),""))</f>
        <v/>
      </c>
      <c r="C42" s="5"/>
      <c r="D42" s="5"/>
      <c r="E42" s="5"/>
      <c r="F42" t="str">
        <f>IF(E42="","",IFERROR(VLOOKUP(E42,PLAN_PCG!$A$4:$B$81,2,FALSE),""))</f>
        <v/>
      </c>
      <c r="G42" s="5"/>
      <c r="H42" s="5"/>
      <c r="I42" s="5"/>
      <c r="J42" s="5"/>
      <c r="K42" s="5"/>
      <c r="L42" s="5"/>
      <c r="M42" s="5"/>
      <c r="N42" s="5"/>
      <c r="O42" t="str">
        <f>IF(N42="","",IFERROR(VLOOKUP(N42,TVA!$A$4:$C$8,3,FALSE),""))</f>
        <v/>
      </c>
      <c r="P42" t="str">
        <f t="shared" si="3"/>
        <v/>
      </c>
      <c r="Q42" t="str">
        <f t="shared" si="4"/>
        <v/>
      </c>
      <c r="R42" s="5"/>
      <c r="S42" s="5"/>
      <c r="T42" s="5"/>
      <c r="U42" s="5"/>
      <c r="V42" s="5"/>
      <c r="W42" s="5"/>
      <c r="X42" t="str">
        <f t="shared" si="5"/>
        <v/>
      </c>
      <c r="Y42" t="str">
        <f>IF(C42="","",IF(ABS(X42)&lt;=PARAMETRES!$B$8,"OK","À équilibrer"))</f>
        <v/>
      </c>
    </row>
    <row r="43" spans="1:25" x14ac:dyDescent="0.25">
      <c r="A43" s="5"/>
      <c r="B43" t="str">
        <f>IF(A43="","",IFERROR(VLOOKUP(A43,PARAMETRES!$A$13:$B$17,2,FALSE),""))</f>
        <v/>
      </c>
      <c r="C43" s="5"/>
      <c r="D43" s="5"/>
      <c r="E43" s="5"/>
      <c r="F43" t="str">
        <f>IF(E43="","",IFERROR(VLOOKUP(E43,PLAN_PCG!$A$4:$B$81,2,FALSE),""))</f>
        <v/>
      </c>
      <c r="G43" s="5"/>
      <c r="H43" s="5"/>
      <c r="I43" s="5"/>
      <c r="J43" s="5"/>
      <c r="K43" s="5"/>
      <c r="L43" s="5"/>
      <c r="M43" s="5"/>
      <c r="N43" s="5"/>
      <c r="O43" t="str">
        <f>IF(N43="","",IFERROR(VLOOKUP(N43,TVA!$A$4:$C$8,3,FALSE),""))</f>
        <v/>
      </c>
      <c r="P43" t="str">
        <f t="shared" si="3"/>
        <v/>
      </c>
      <c r="Q43" t="str">
        <f t="shared" si="4"/>
        <v/>
      </c>
      <c r="R43" s="5"/>
      <c r="S43" s="5"/>
      <c r="T43" s="5"/>
      <c r="U43" s="5"/>
      <c r="V43" s="5"/>
      <c r="W43" s="5"/>
      <c r="X43" t="str">
        <f t="shared" si="5"/>
        <v/>
      </c>
      <c r="Y43" t="str">
        <f>IF(C43="","",IF(ABS(X43)&lt;=PARAMETRES!$B$8,"OK","À équilibrer"))</f>
        <v/>
      </c>
    </row>
    <row r="44" spans="1:25" x14ac:dyDescent="0.25">
      <c r="A44" s="5"/>
      <c r="B44" t="str">
        <f>IF(A44="","",IFERROR(VLOOKUP(A44,PARAMETRES!$A$13:$B$17,2,FALSE),""))</f>
        <v/>
      </c>
      <c r="C44" s="5"/>
      <c r="D44" s="5"/>
      <c r="E44" s="5"/>
      <c r="F44" t="str">
        <f>IF(E44="","",IFERROR(VLOOKUP(E44,PLAN_PCG!$A$4:$B$81,2,FALSE),""))</f>
        <v/>
      </c>
      <c r="G44" s="5"/>
      <c r="H44" s="5"/>
      <c r="I44" s="5"/>
      <c r="J44" s="5"/>
      <c r="K44" s="5"/>
      <c r="L44" s="5"/>
      <c r="M44" s="5"/>
      <c r="N44" s="5"/>
      <c r="O44" t="str">
        <f>IF(N44="","",IFERROR(VLOOKUP(N44,TVA!$A$4:$C$8,3,FALSE),""))</f>
        <v/>
      </c>
      <c r="P44" t="str">
        <f t="shared" si="3"/>
        <v/>
      </c>
      <c r="Q44" t="str">
        <f t="shared" si="4"/>
        <v/>
      </c>
      <c r="R44" s="5"/>
      <c r="S44" s="5"/>
      <c r="T44" s="5"/>
      <c r="U44" s="5"/>
      <c r="V44" s="5"/>
      <c r="W44" s="5"/>
      <c r="X44" t="str">
        <f t="shared" si="5"/>
        <v/>
      </c>
      <c r="Y44" t="str">
        <f>IF(C44="","",IF(ABS(X44)&lt;=PARAMETRES!$B$8,"OK","À équilibrer"))</f>
        <v/>
      </c>
    </row>
    <row r="45" spans="1:25" x14ac:dyDescent="0.25">
      <c r="A45" s="5"/>
      <c r="B45" t="str">
        <f>IF(A45="","",IFERROR(VLOOKUP(A45,PARAMETRES!$A$13:$B$17,2,FALSE),""))</f>
        <v/>
      </c>
      <c r="C45" s="5"/>
      <c r="D45" s="5"/>
      <c r="E45" s="5"/>
      <c r="F45" t="str">
        <f>IF(E45="","",IFERROR(VLOOKUP(E45,PLAN_PCG!$A$4:$B$81,2,FALSE),""))</f>
        <v/>
      </c>
      <c r="G45" s="5"/>
      <c r="H45" s="5"/>
      <c r="I45" s="5"/>
      <c r="J45" s="5"/>
      <c r="K45" s="5"/>
      <c r="L45" s="5"/>
      <c r="M45" s="5"/>
      <c r="N45" s="5"/>
      <c r="O45" t="str">
        <f>IF(N45="","",IFERROR(VLOOKUP(N45,TVA!$A$4:$C$8,3,FALSE),""))</f>
        <v/>
      </c>
      <c r="P45" t="str">
        <f t="shared" si="3"/>
        <v/>
      </c>
      <c r="Q45" t="str">
        <f t="shared" si="4"/>
        <v/>
      </c>
      <c r="R45" s="5"/>
      <c r="S45" s="5"/>
      <c r="T45" s="5"/>
      <c r="U45" s="5"/>
      <c r="V45" s="5"/>
      <c r="W45" s="5"/>
      <c r="X45" t="str">
        <f t="shared" si="5"/>
        <v/>
      </c>
      <c r="Y45" t="str">
        <f>IF(C45="","",IF(ABS(X45)&lt;=PARAMETRES!$B$8,"OK","À équilibrer"))</f>
        <v/>
      </c>
    </row>
    <row r="46" spans="1:25" x14ac:dyDescent="0.25">
      <c r="A46" s="5"/>
      <c r="B46" t="str">
        <f>IF(A46="","",IFERROR(VLOOKUP(A46,PARAMETRES!$A$13:$B$17,2,FALSE),""))</f>
        <v/>
      </c>
      <c r="C46" s="5"/>
      <c r="D46" s="5"/>
      <c r="E46" s="5"/>
      <c r="F46" t="str">
        <f>IF(E46="","",IFERROR(VLOOKUP(E46,PLAN_PCG!$A$4:$B$81,2,FALSE),""))</f>
        <v/>
      </c>
      <c r="G46" s="5"/>
      <c r="H46" s="5"/>
      <c r="I46" s="5"/>
      <c r="J46" s="5"/>
      <c r="K46" s="5"/>
      <c r="L46" s="5"/>
      <c r="M46" s="5"/>
      <c r="N46" s="5"/>
      <c r="O46" t="str">
        <f>IF(N46="","",IFERROR(VLOOKUP(N46,TVA!$A$4:$C$8,3,FALSE),""))</f>
        <v/>
      </c>
      <c r="P46" t="str">
        <f t="shared" si="3"/>
        <v/>
      </c>
      <c r="Q46" t="str">
        <f t="shared" si="4"/>
        <v/>
      </c>
      <c r="R46" s="5"/>
      <c r="S46" s="5"/>
      <c r="T46" s="5"/>
      <c r="U46" s="5"/>
      <c r="V46" s="5"/>
      <c r="W46" s="5"/>
      <c r="X46" t="str">
        <f t="shared" si="5"/>
        <v/>
      </c>
      <c r="Y46" t="str">
        <f>IF(C46="","",IF(ABS(X46)&lt;=PARAMETRES!$B$8,"OK","À équilibrer"))</f>
        <v/>
      </c>
    </row>
    <row r="47" spans="1:25" x14ac:dyDescent="0.25">
      <c r="A47" s="5"/>
      <c r="B47" t="str">
        <f>IF(A47="","",IFERROR(VLOOKUP(A47,PARAMETRES!$A$13:$B$17,2,FALSE),""))</f>
        <v/>
      </c>
      <c r="C47" s="5"/>
      <c r="D47" s="5"/>
      <c r="E47" s="5"/>
      <c r="F47" t="str">
        <f>IF(E47="","",IFERROR(VLOOKUP(E47,PLAN_PCG!$A$4:$B$81,2,FALSE),""))</f>
        <v/>
      </c>
      <c r="G47" s="5"/>
      <c r="H47" s="5"/>
      <c r="I47" s="5"/>
      <c r="J47" s="5"/>
      <c r="K47" s="5"/>
      <c r="L47" s="5"/>
      <c r="M47" s="5"/>
      <c r="N47" s="5"/>
      <c r="O47" t="str">
        <f>IF(N47="","",IFERROR(VLOOKUP(N47,TVA!$A$4:$C$8,3,FALSE),""))</f>
        <v/>
      </c>
      <c r="P47" t="str">
        <f t="shared" si="3"/>
        <v/>
      </c>
      <c r="Q47" t="str">
        <f t="shared" si="4"/>
        <v/>
      </c>
      <c r="R47" s="5"/>
      <c r="S47" s="5"/>
      <c r="T47" s="5"/>
      <c r="U47" s="5"/>
      <c r="V47" s="5"/>
      <c r="W47" s="5"/>
      <c r="X47" t="str">
        <f t="shared" si="5"/>
        <v/>
      </c>
      <c r="Y47" t="str">
        <f>IF(C47="","",IF(ABS(X47)&lt;=PARAMETRES!$B$8,"OK","À équilibrer"))</f>
        <v/>
      </c>
    </row>
    <row r="48" spans="1:25" x14ac:dyDescent="0.25">
      <c r="A48" s="5"/>
      <c r="B48" t="str">
        <f>IF(A48="","",IFERROR(VLOOKUP(A48,PARAMETRES!$A$13:$B$17,2,FALSE),""))</f>
        <v/>
      </c>
      <c r="C48" s="5"/>
      <c r="D48" s="5"/>
      <c r="E48" s="5"/>
      <c r="F48" t="str">
        <f>IF(E48="","",IFERROR(VLOOKUP(E48,PLAN_PCG!$A$4:$B$81,2,FALSE),""))</f>
        <v/>
      </c>
      <c r="G48" s="5"/>
      <c r="H48" s="5"/>
      <c r="I48" s="5"/>
      <c r="J48" s="5"/>
      <c r="K48" s="5"/>
      <c r="L48" s="5"/>
      <c r="M48" s="5"/>
      <c r="N48" s="5"/>
      <c r="O48" t="str">
        <f>IF(N48="","",IFERROR(VLOOKUP(N48,TVA!$A$4:$C$8,3,FALSE),""))</f>
        <v/>
      </c>
      <c r="P48" t="str">
        <f t="shared" si="3"/>
        <v/>
      </c>
      <c r="Q48" t="str">
        <f t="shared" si="4"/>
        <v/>
      </c>
      <c r="R48" s="5"/>
      <c r="S48" s="5"/>
      <c r="T48" s="5"/>
      <c r="U48" s="5"/>
      <c r="V48" s="5"/>
      <c r="W48" s="5"/>
      <c r="X48" t="str">
        <f t="shared" si="5"/>
        <v/>
      </c>
      <c r="Y48" t="str">
        <f>IF(C48="","",IF(ABS(X48)&lt;=PARAMETRES!$B$8,"OK","À équilibrer"))</f>
        <v/>
      </c>
    </row>
    <row r="49" spans="1:25" x14ac:dyDescent="0.25">
      <c r="A49" s="5"/>
      <c r="B49" t="str">
        <f>IF(A49="","",IFERROR(VLOOKUP(A49,PARAMETRES!$A$13:$B$17,2,FALSE),""))</f>
        <v/>
      </c>
      <c r="C49" s="5"/>
      <c r="D49" s="5"/>
      <c r="E49" s="5"/>
      <c r="F49" t="str">
        <f>IF(E49="","",IFERROR(VLOOKUP(E49,PLAN_PCG!$A$4:$B$81,2,FALSE),""))</f>
        <v/>
      </c>
      <c r="G49" s="5"/>
      <c r="H49" s="5"/>
      <c r="I49" s="5"/>
      <c r="J49" s="5"/>
      <c r="K49" s="5"/>
      <c r="L49" s="5"/>
      <c r="M49" s="5"/>
      <c r="N49" s="5"/>
      <c r="O49" t="str">
        <f>IF(N49="","",IFERROR(VLOOKUP(N49,TVA!$A$4:$C$8,3,FALSE),""))</f>
        <v/>
      </c>
      <c r="P49" t="str">
        <f t="shared" si="3"/>
        <v/>
      </c>
      <c r="Q49" t="str">
        <f t="shared" si="4"/>
        <v/>
      </c>
      <c r="R49" s="5"/>
      <c r="S49" s="5"/>
      <c r="T49" s="5"/>
      <c r="U49" s="5"/>
      <c r="V49" s="5"/>
      <c r="W49" s="5"/>
      <c r="X49" t="str">
        <f t="shared" si="5"/>
        <v/>
      </c>
      <c r="Y49" t="str">
        <f>IF(C49="","",IF(ABS(X49)&lt;=PARAMETRES!$B$8,"OK","À équilibrer"))</f>
        <v/>
      </c>
    </row>
    <row r="50" spans="1:25" x14ac:dyDescent="0.25">
      <c r="A50" s="5"/>
      <c r="B50" t="str">
        <f>IF(A50="","",IFERROR(VLOOKUP(A50,PARAMETRES!$A$13:$B$17,2,FALSE),""))</f>
        <v/>
      </c>
      <c r="C50" s="5"/>
      <c r="D50" s="5"/>
      <c r="E50" s="5"/>
      <c r="F50" t="str">
        <f>IF(E50="","",IFERROR(VLOOKUP(E50,PLAN_PCG!$A$4:$B$81,2,FALSE),""))</f>
        <v/>
      </c>
      <c r="G50" s="5"/>
      <c r="H50" s="5"/>
      <c r="I50" s="5"/>
      <c r="J50" s="5"/>
      <c r="K50" s="5"/>
      <c r="L50" s="5"/>
      <c r="M50" s="5"/>
      <c r="N50" s="5"/>
      <c r="O50" t="str">
        <f>IF(N50="","",IFERROR(VLOOKUP(N50,TVA!$A$4:$C$8,3,FALSE),""))</f>
        <v/>
      </c>
      <c r="P50" t="str">
        <f t="shared" si="3"/>
        <v/>
      </c>
      <c r="Q50" t="str">
        <f t="shared" si="4"/>
        <v/>
      </c>
      <c r="R50" s="5"/>
      <c r="S50" s="5"/>
      <c r="T50" s="5"/>
      <c r="U50" s="5"/>
      <c r="V50" s="5"/>
      <c r="W50" s="5"/>
      <c r="X50" t="str">
        <f t="shared" si="5"/>
        <v/>
      </c>
      <c r="Y50" t="str">
        <f>IF(C50="","",IF(ABS(X50)&lt;=PARAMETRES!$B$8,"OK","À équilibrer"))</f>
        <v/>
      </c>
    </row>
    <row r="51" spans="1:25" x14ac:dyDescent="0.25">
      <c r="A51" s="5"/>
      <c r="B51" t="str">
        <f>IF(A51="","",IFERROR(VLOOKUP(A51,PARAMETRES!$A$13:$B$17,2,FALSE),""))</f>
        <v/>
      </c>
      <c r="C51" s="5"/>
      <c r="D51" s="5"/>
      <c r="E51" s="5"/>
      <c r="F51" t="str">
        <f>IF(E51="","",IFERROR(VLOOKUP(E51,PLAN_PCG!$A$4:$B$81,2,FALSE),""))</f>
        <v/>
      </c>
      <c r="G51" s="5"/>
      <c r="H51" s="5"/>
      <c r="I51" s="5"/>
      <c r="J51" s="5"/>
      <c r="K51" s="5"/>
      <c r="L51" s="5"/>
      <c r="M51" s="5"/>
      <c r="N51" s="5"/>
      <c r="O51" t="str">
        <f>IF(N51="","",IFERROR(VLOOKUP(N51,TVA!$A$4:$C$8,3,FALSE),""))</f>
        <v/>
      </c>
      <c r="P51" t="str">
        <f t="shared" si="3"/>
        <v/>
      </c>
      <c r="Q51" t="str">
        <f t="shared" si="4"/>
        <v/>
      </c>
      <c r="R51" s="5"/>
      <c r="S51" s="5"/>
      <c r="T51" s="5"/>
      <c r="U51" s="5"/>
      <c r="V51" s="5"/>
      <c r="W51" s="5"/>
      <c r="X51" t="str">
        <f t="shared" si="5"/>
        <v/>
      </c>
      <c r="Y51" t="str">
        <f>IF(C51="","",IF(ABS(X51)&lt;=PARAMETRES!$B$8,"OK","À équilibrer"))</f>
        <v/>
      </c>
    </row>
    <row r="52" spans="1:25" x14ac:dyDescent="0.25">
      <c r="A52" s="5"/>
      <c r="B52" t="str">
        <f>IF(A52="","",IFERROR(VLOOKUP(A52,PARAMETRES!$A$13:$B$17,2,FALSE),""))</f>
        <v/>
      </c>
      <c r="C52" s="5"/>
      <c r="D52" s="5"/>
      <c r="E52" s="5"/>
      <c r="F52" t="str">
        <f>IF(E52="","",IFERROR(VLOOKUP(E52,PLAN_PCG!$A$4:$B$81,2,FALSE),""))</f>
        <v/>
      </c>
      <c r="G52" s="5"/>
      <c r="H52" s="5"/>
      <c r="I52" s="5"/>
      <c r="J52" s="5"/>
      <c r="K52" s="5"/>
      <c r="L52" s="5"/>
      <c r="M52" s="5"/>
      <c r="N52" s="5"/>
      <c r="O52" t="str">
        <f>IF(N52="","",IFERROR(VLOOKUP(N52,TVA!$A$4:$C$8,3,FALSE),""))</f>
        <v/>
      </c>
      <c r="P52" t="str">
        <f t="shared" si="3"/>
        <v/>
      </c>
      <c r="Q52" t="str">
        <f t="shared" si="4"/>
        <v/>
      </c>
      <c r="R52" s="5"/>
      <c r="S52" s="5"/>
      <c r="T52" s="5"/>
      <c r="U52" s="5"/>
      <c r="V52" s="5"/>
      <c r="W52" s="5"/>
      <c r="X52" t="str">
        <f t="shared" si="5"/>
        <v/>
      </c>
      <c r="Y52" t="str">
        <f>IF(C52="","",IF(ABS(X52)&lt;=PARAMETRES!$B$8,"OK","À équilibrer"))</f>
        <v/>
      </c>
    </row>
    <row r="53" spans="1:25" x14ac:dyDescent="0.25">
      <c r="A53" s="5"/>
      <c r="B53" t="str">
        <f>IF(A53="","",IFERROR(VLOOKUP(A53,PARAMETRES!$A$13:$B$17,2,FALSE),""))</f>
        <v/>
      </c>
      <c r="C53" s="5"/>
      <c r="D53" s="5"/>
      <c r="E53" s="5"/>
      <c r="F53" t="str">
        <f>IF(E53="","",IFERROR(VLOOKUP(E53,PLAN_PCG!$A$4:$B$81,2,FALSE),""))</f>
        <v/>
      </c>
      <c r="G53" s="5"/>
      <c r="H53" s="5"/>
      <c r="I53" s="5"/>
      <c r="J53" s="5"/>
      <c r="K53" s="5"/>
      <c r="L53" s="5"/>
      <c r="M53" s="5"/>
      <c r="N53" s="5"/>
      <c r="O53" t="str">
        <f>IF(N53="","",IFERROR(VLOOKUP(N53,TVA!$A$4:$C$8,3,FALSE),""))</f>
        <v/>
      </c>
      <c r="P53" t="str">
        <f t="shared" si="3"/>
        <v/>
      </c>
      <c r="Q53" t="str">
        <f t="shared" si="4"/>
        <v/>
      </c>
      <c r="R53" s="5"/>
      <c r="S53" s="5"/>
      <c r="T53" s="5"/>
      <c r="U53" s="5"/>
      <c r="V53" s="5"/>
      <c r="W53" s="5"/>
      <c r="X53" t="str">
        <f t="shared" si="5"/>
        <v/>
      </c>
      <c r="Y53" t="str">
        <f>IF(C53="","",IF(ABS(X53)&lt;=PARAMETRES!$B$8,"OK","À équilibrer"))</f>
        <v/>
      </c>
    </row>
    <row r="54" spans="1:25" x14ac:dyDescent="0.25">
      <c r="A54" s="5"/>
      <c r="B54" t="str">
        <f>IF(A54="","",IFERROR(VLOOKUP(A54,PARAMETRES!$A$13:$B$17,2,FALSE),""))</f>
        <v/>
      </c>
      <c r="C54" s="5"/>
      <c r="D54" s="5"/>
      <c r="E54" s="5"/>
      <c r="F54" t="str">
        <f>IF(E54="","",IFERROR(VLOOKUP(E54,PLAN_PCG!$A$4:$B$81,2,FALSE),""))</f>
        <v/>
      </c>
      <c r="G54" s="5"/>
      <c r="H54" s="5"/>
      <c r="I54" s="5"/>
      <c r="J54" s="5"/>
      <c r="K54" s="5"/>
      <c r="L54" s="5"/>
      <c r="M54" s="5"/>
      <c r="N54" s="5"/>
      <c r="O54" t="str">
        <f>IF(N54="","",IFERROR(VLOOKUP(N54,TVA!$A$4:$C$8,3,FALSE),""))</f>
        <v/>
      </c>
      <c r="P54" t="str">
        <f t="shared" si="3"/>
        <v/>
      </c>
      <c r="Q54" t="str">
        <f t="shared" si="4"/>
        <v/>
      </c>
      <c r="R54" s="5"/>
      <c r="S54" s="5"/>
      <c r="T54" s="5"/>
      <c r="U54" s="5"/>
      <c r="V54" s="5"/>
      <c r="W54" s="5"/>
      <c r="X54" t="str">
        <f t="shared" si="5"/>
        <v/>
      </c>
      <c r="Y54" t="str">
        <f>IF(C54="","",IF(ABS(X54)&lt;=PARAMETRES!$B$8,"OK","À équilibrer"))</f>
        <v/>
      </c>
    </row>
    <row r="55" spans="1:25" x14ac:dyDescent="0.25">
      <c r="A55" s="5"/>
      <c r="B55" t="str">
        <f>IF(A55="","",IFERROR(VLOOKUP(A55,PARAMETRES!$A$13:$B$17,2,FALSE),""))</f>
        <v/>
      </c>
      <c r="C55" s="5"/>
      <c r="D55" s="5"/>
      <c r="E55" s="5"/>
      <c r="F55" t="str">
        <f>IF(E55="","",IFERROR(VLOOKUP(E55,PLAN_PCG!$A$4:$B$81,2,FALSE),""))</f>
        <v/>
      </c>
      <c r="G55" s="5"/>
      <c r="H55" s="5"/>
      <c r="I55" s="5"/>
      <c r="J55" s="5"/>
      <c r="K55" s="5"/>
      <c r="L55" s="5"/>
      <c r="M55" s="5"/>
      <c r="N55" s="5"/>
      <c r="O55" t="str">
        <f>IF(N55="","",IFERROR(VLOOKUP(N55,TVA!$A$4:$C$8,3,FALSE),""))</f>
        <v/>
      </c>
      <c r="P55" t="str">
        <f t="shared" si="3"/>
        <v/>
      </c>
      <c r="Q55" t="str">
        <f t="shared" si="4"/>
        <v/>
      </c>
      <c r="R55" s="5"/>
      <c r="S55" s="5"/>
      <c r="T55" s="5"/>
      <c r="U55" s="5"/>
      <c r="V55" s="5"/>
      <c r="W55" s="5"/>
      <c r="X55" t="str">
        <f t="shared" si="5"/>
        <v/>
      </c>
      <c r="Y55" t="str">
        <f>IF(C55="","",IF(ABS(X55)&lt;=PARAMETRES!$B$8,"OK","À équilibrer"))</f>
        <v/>
      </c>
    </row>
    <row r="56" spans="1:25" x14ac:dyDescent="0.25">
      <c r="A56" s="5"/>
      <c r="B56" t="str">
        <f>IF(A56="","",IFERROR(VLOOKUP(A56,PARAMETRES!$A$13:$B$17,2,FALSE),""))</f>
        <v/>
      </c>
      <c r="C56" s="5"/>
      <c r="D56" s="5"/>
      <c r="E56" s="5"/>
      <c r="F56" t="str">
        <f>IF(E56="","",IFERROR(VLOOKUP(E56,PLAN_PCG!$A$4:$B$81,2,FALSE),""))</f>
        <v/>
      </c>
      <c r="G56" s="5"/>
      <c r="H56" s="5"/>
      <c r="I56" s="5"/>
      <c r="J56" s="5"/>
      <c r="K56" s="5"/>
      <c r="L56" s="5"/>
      <c r="M56" s="5"/>
      <c r="N56" s="5"/>
      <c r="O56" t="str">
        <f>IF(N56="","",IFERROR(VLOOKUP(N56,TVA!$A$4:$C$8,3,FALSE),""))</f>
        <v/>
      </c>
      <c r="P56" t="str">
        <f t="shared" si="3"/>
        <v/>
      </c>
      <c r="Q56" t="str">
        <f t="shared" si="4"/>
        <v/>
      </c>
      <c r="R56" s="5"/>
      <c r="S56" s="5"/>
      <c r="T56" s="5"/>
      <c r="U56" s="5"/>
      <c r="V56" s="5"/>
      <c r="W56" s="5"/>
      <c r="X56" t="str">
        <f t="shared" si="5"/>
        <v/>
      </c>
      <c r="Y56" t="str">
        <f>IF(C56="","",IF(ABS(X56)&lt;=PARAMETRES!$B$8,"OK","À équilibrer"))</f>
        <v/>
      </c>
    </row>
    <row r="57" spans="1:25" x14ac:dyDescent="0.25">
      <c r="A57" s="5"/>
      <c r="B57" t="str">
        <f>IF(A57="","",IFERROR(VLOOKUP(A57,PARAMETRES!$A$13:$B$17,2,FALSE),""))</f>
        <v/>
      </c>
      <c r="C57" s="5"/>
      <c r="D57" s="5"/>
      <c r="E57" s="5"/>
      <c r="F57" t="str">
        <f>IF(E57="","",IFERROR(VLOOKUP(E57,PLAN_PCG!$A$4:$B$81,2,FALSE),""))</f>
        <v/>
      </c>
      <c r="G57" s="5"/>
      <c r="H57" s="5"/>
      <c r="I57" s="5"/>
      <c r="J57" s="5"/>
      <c r="K57" s="5"/>
      <c r="L57" s="5"/>
      <c r="M57" s="5"/>
      <c r="N57" s="5"/>
      <c r="O57" t="str">
        <f>IF(N57="","",IFERROR(VLOOKUP(N57,TVA!$A$4:$C$8,3,FALSE),""))</f>
        <v/>
      </c>
      <c r="P57" t="str">
        <f t="shared" si="3"/>
        <v/>
      </c>
      <c r="Q57" t="str">
        <f t="shared" si="4"/>
        <v/>
      </c>
      <c r="R57" s="5"/>
      <c r="S57" s="5"/>
      <c r="T57" s="5"/>
      <c r="U57" s="5"/>
      <c r="V57" s="5"/>
      <c r="W57" s="5"/>
      <c r="X57" t="str">
        <f t="shared" si="5"/>
        <v/>
      </c>
      <c r="Y57" t="str">
        <f>IF(C57="","",IF(ABS(X57)&lt;=PARAMETRES!$B$8,"OK","À équilibrer"))</f>
        <v/>
      </c>
    </row>
    <row r="58" spans="1:25" x14ac:dyDescent="0.25">
      <c r="A58" s="5"/>
      <c r="B58" t="str">
        <f>IF(A58="","",IFERROR(VLOOKUP(A58,PARAMETRES!$A$13:$B$17,2,FALSE),""))</f>
        <v/>
      </c>
      <c r="C58" s="5"/>
      <c r="D58" s="5"/>
      <c r="E58" s="5"/>
      <c r="F58" t="str">
        <f>IF(E58="","",IFERROR(VLOOKUP(E58,PLAN_PCG!$A$4:$B$81,2,FALSE),""))</f>
        <v/>
      </c>
      <c r="G58" s="5"/>
      <c r="H58" s="5"/>
      <c r="I58" s="5"/>
      <c r="J58" s="5"/>
      <c r="K58" s="5"/>
      <c r="L58" s="5"/>
      <c r="M58" s="5"/>
      <c r="N58" s="5"/>
      <c r="O58" t="str">
        <f>IF(N58="","",IFERROR(VLOOKUP(N58,TVA!$A$4:$C$8,3,FALSE),""))</f>
        <v/>
      </c>
      <c r="P58" t="str">
        <f t="shared" si="3"/>
        <v/>
      </c>
      <c r="Q58" t="str">
        <f t="shared" si="4"/>
        <v/>
      </c>
      <c r="R58" s="5"/>
      <c r="S58" s="5"/>
      <c r="T58" s="5"/>
      <c r="U58" s="5"/>
      <c r="V58" s="5"/>
      <c r="W58" s="5"/>
      <c r="X58" t="str">
        <f t="shared" si="5"/>
        <v/>
      </c>
      <c r="Y58" t="str">
        <f>IF(C58="","",IF(ABS(X58)&lt;=PARAMETRES!$B$8,"OK","À équilibrer"))</f>
        <v/>
      </c>
    </row>
    <row r="59" spans="1:25" x14ac:dyDescent="0.25">
      <c r="A59" s="5"/>
      <c r="B59" t="str">
        <f>IF(A59="","",IFERROR(VLOOKUP(A59,PARAMETRES!$A$13:$B$17,2,FALSE),""))</f>
        <v/>
      </c>
      <c r="C59" s="5"/>
      <c r="D59" s="5"/>
      <c r="E59" s="5"/>
      <c r="F59" t="str">
        <f>IF(E59="","",IFERROR(VLOOKUP(E59,PLAN_PCG!$A$4:$B$81,2,FALSE),""))</f>
        <v/>
      </c>
      <c r="G59" s="5"/>
      <c r="H59" s="5"/>
      <c r="I59" s="5"/>
      <c r="J59" s="5"/>
      <c r="K59" s="5"/>
      <c r="L59" s="5"/>
      <c r="M59" s="5"/>
      <c r="N59" s="5"/>
      <c r="O59" t="str">
        <f>IF(N59="","",IFERROR(VLOOKUP(N59,TVA!$A$4:$C$8,3,FALSE),""))</f>
        <v/>
      </c>
      <c r="P59" t="str">
        <f t="shared" si="3"/>
        <v/>
      </c>
      <c r="Q59" t="str">
        <f t="shared" si="4"/>
        <v/>
      </c>
      <c r="R59" s="5"/>
      <c r="S59" s="5"/>
      <c r="T59" s="5"/>
      <c r="U59" s="5"/>
      <c r="V59" s="5"/>
      <c r="W59" s="5"/>
      <c r="X59" t="str">
        <f t="shared" si="5"/>
        <v/>
      </c>
      <c r="Y59" t="str">
        <f>IF(C59="","",IF(ABS(X59)&lt;=PARAMETRES!$B$8,"OK","À équilibrer"))</f>
        <v/>
      </c>
    </row>
    <row r="60" spans="1:25" x14ac:dyDescent="0.25">
      <c r="A60" s="5"/>
      <c r="B60" t="str">
        <f>IF(A60="","",IFERROR(VLOOKUP(A60,PARAMETRES!$A$13:$B$17,2,FALSE),""))</f>
        <v/>
      </c>
      <c r="C60" s="5"/>
      <c r="D60" s="5"/>
      <c r="E60" s="5"/>
      <c r="F60" t="str">
        <f>IF(E60="","",IFERROR(VLOOKUP(E60,PLAN_PCG!$A$4:$B$81,2,FALSE),""))</f>
        <v/>
      </c>
      <c r="G60" s="5"/>
      <c r="H60" s="5"/>
      <c r="I60" s="5"/>
      <c r="J60" s="5"/>
      <c r="K60" s="5"/>
      <c r="L60" s="5"/>
      <c r="M60" s="5"/>
      <c r="N60" s="5"/>
      <c r="O60" t="str">
        <f>IF(N60="","",IFERROR(VLOOKUP(N60,TVA!$A$4:$C$8,3,FALSE),""))</f>
        <v/>
      </c>
      <c r="P60" t="str">
        <f t="shared" si="3"/>
        <v/>
      </c>
      <c r="Q60" t="str">
        <f t="shared" si="4"/>
        <v/>
      </c>
      <c r="R60" s="5"/>
      <c r="S60" s="5"/>
      <c r="T60" s="5"/>
      <c r="U60" s="5"/>
      <c r="V60" s="5"/>
      <c r="W60" s="5"/>
      <c r="X60" t="str">
        <f t="shared" si="5"/>
        <v/>
      </c>
      <c r="Y60" t="str">
        <f>IF(C60="","",IF(ABS(X60)&lt;=PARAMETRES!$B$8,"OK","À équilibrer"))</f>
        <v/>
      </c>
    </row>
    <row r="61" spans="1:25" x14ac:dyDescent="0.25">
      <c r="A61" s="5"/>
      <c r="B61" t="str">
        <f>IF(A61="","",IFERROR(VLOOKUP(A61,PARAMETRES!$A$13:$B$17,2,FALSE),""))</f>
        <v/>
      </c>
      <c r="C61" s="5"/>
      <c r="D61" s="5"/>
      <c r="E61" s="5"/>
      <c r="F61" t="str">
        <f>IF(E61="","",IFERROR(VLOOKUP(E61,PLAN_PCG!$A$4:$B$81,2,FALSE),""))</f>
        <v/>
      </c>
      <c r="G61" s="5"/>
      <c r="H61" s="5"/>
      <c r="I61" s="5"/>
      <c r="J61" s="5"/>
      <c r="K61" s="5"/>
      <c r="L61" s="5"/>
      <c r="M61" s="5"/>
      <c r="N61" s="5"/>
      <c r="O61" t="str">
        <f>IF(N61="","",IFERROR(VLOOKUP(N61,TVA!$A$4:$C$8,3,FALSE),""))</f>
        <v/>
      </c>
      <c r="P61" t="str">
        <f t="shared" si="3"/>
        <v/>
      </c>
      <c r="Q61" t="str">
        <f t="shared" si="4"/>
        <v/>
      </c>
      <c r="R61" s="5"/>
      <c r="S61" s="5"/>
      <c r="T61" s="5"/>
      <c r="U61" s="5"/>
      <c r="V61" s="5"/>
      <c r="W61" s="5"/>
      <c r="X61" t="str">
        <f t="shared" si="5"/>
        <v/>
      </c>
      <c r="Y61" t="str">
        <f>IF(C61="","",IF(ABS(X61)&lt;=PARAMETRES!$B$8,"OK","À équilibrer"))</f>
        <v/>
      </c>
    </row>
    <row r="62" spans="1:25" x14ac:dyDescent="0.25">
      <c r="A62" s="5"/>
      <c r="B62" t="str">
        <f>IF(A62="","",IFERROR(VLOOKUP(A62,PARAMETRES!$A$13:$B$17,2,FALSE),""))</f>
        <v/>
      </c>
      <c r="C62" s="5"/>
      <c r="D62" s="5"/>
      <c r="E62" s="5"/>
      <c r="F62" t="str">
        <f>IF(E62="","",IFERROR(VLOOKUP(E62,PLAN_PCG!$A$4:$B$81,2,FALSE),""))</f>
        <v/>
      </c>
      <c r="G62" s="5"/>
      <c r="H62" s="5"/>
      <c r="I62" s="5"/>
      <c r="J62" s="5"/>
      <c r="K62" s="5"/>
      <c r="L62" s="5"/>
      <c r="M62" s="5"/>
      <c r="N62" s="5"/>
      <c r="O62" t="str">
        <f>IF(N62="","",IFERROR(VLOOKUP(N62,TVA!$A$4:$C$8,3,FALSE),""))</f>
        <v/>
      </c>
      <c r="P62" t="str">
        <f t="shared" si="3"/>
        <v/>
      </c>
      <c r="Q62" t="str">
        <f t="shared" si="4"/>
        <v/>
      </c>
      <c r="R62" s="5"/>
      <c r="S62" s="5"/>
      <c r="T62" s="5"/>
      <c r="U62" s="5"/>
      <c r="V62" s="5"/>
      <c r="W62" s="5"/>
      <c r="X62" t="str">
        <f t="shared" si="5"/>
        <v/>
      </c>
      <c r="Y62" t="str">
        <f>IF(C62="","",IF(ABS(X62)&lt;=PARAMETRES!$B$8,"OK","À équilibrer"))</f>
        <v/>
      </c>
    </row>
    <row r="63" spans="1:25" x14ac:dyDescent="0.25">
      <c r="A63" s="5"/>
      <c r="B63" t="str">
        <f>IF(A63="","",IFERROR(VLOOKUP(A63,PARAMETRES!$A$13:$B$17,2,FALSE),""))</f>
        <v/>
      </c>
      <c r="C63" s="5"/>
      <c r="D63" s="5"/>
      <c r="E63" s="5"/>
      <c r="F63" t="str">
        <f>IF(E63="","",IFERROR(VLOOKUP(E63,PLAN_PCG!$A$4:$B$81,2,FALSE),""))</f>
        <v/>
      </c>
      <c r="G63" s="5"/>
      <c r="H63" s="5"/>
      <c r="I63" s="5"/>
      <c r="J63" s="5"/>
      <c r="K63" s="5"/>
      <c r="L63" s="5"/>
      <c r="M63" s="5"/>
      <c r="N63" s="5"/>
      <c r="O63" t="str">
        <f>IF(N63="","",IFERROR(VLOOKUP(N63,TVA!$A$4:$C$8,3,FALSE),""))</f>
        <v/>
      </c>
      <c r="P63" t="str">
        <f t="shared" si="3"/>
        <v/>
      </c>
      <c r="Q63" t="str">
        <f t="shared" si="4"/>
        <v/>
      </c>
      <c r="R63" s="5"/>
      <c r="S63" s="5"/>
      <c r="T63" s="5"/>
      <c r="U63" s="5"/>
      <c r="V63" s="5"/>
      <c r="W63" s="5"/>
      <c r="X63" t="str">
        <f t="shared" si="5"/>
        <v/>
      </c>
      <c r="Y63" t="str">
        <f>IF(C63="","",IF(ABS(X63)&lt;=PARAMETRES!$B$8,"OK","À équilibrer"))</f>
        <v/>
      </c>
    </row>
    <row r="64" spans="1:25" x14ac:dyDescent="0.25">
      <c r="A64" s="5"/>
      <c r="B64" t="str">
        <f>IF(A64="","",IFERROR(VLOOKUP(A64,PARAMETRES!$A$13:$B$17,2,FALSE),""))</f>
        <v/>
      </c>
      <c r="C64" s="5"/>
      <c r="D64" s="5"/>
      <c r="E64" s="5"/>
      <c r="F64" t="str">
        <f>IF(E64="","",IFERROR(VLOOKUP(E64,PLAN_PCG!$A$4:$B$81,2,FALSE),""))</f>
        <v/>
      </c>
      <c r="G64" s="5"/>
      <c r="H64" s="5"/>
      <c r="I64" s="5"/>
      <c r="J64" s="5"/>
      <c r="K64" s="5"/>
      <c r="L64" s="5"/>
      <c r="M64" s="5"/>
      <c r="N64" s="5"/>
      <c r="O64" t="str">
        <f>IF(N64="","",IFERROR(VLOOKUP(N64,TVA!$A$4:$C$8,3,FALSE),""))</f>
        <v/>
      </c>
      <c r="P64" t="str">
        <f t="shared" si="3"/>
        <v/>
      </c>
      <c r="Q64" t="str">
        <f t="shared" si="4"/>
        <v/>
      </c>
      <c r="R64" s="5"/>
      <c r="S64" s="5"/>
      <c r="T64" s="5"/>
      <c r="U64" s="5"/>
      <c r="V64" s="5"/>
      <c r="W64" s="5"/>
      <c r="X64" t="str">
        <f t="shared" si="5"/>
        <v/>
      </c>
      <c r="Y64" t="str">
        <f>IF(C64="","",IF(ABS(X64)&lt;=PARAMETRES!$B$8,"OK","À équilibrer"))</f>
        <v/>
      </c>
    </row>
    <row r="65" spans="1:25" x14ac:dyDescent="0.25">
      <c r="A65" s="5"/>
      <c r="B65" t="str">
        <f>IF(A65="","",IFERROR(VLOOKUP(A65,PARAMETRES!$A$13:$B$17,2,FALSE),""))</f>
        <v/>
      </c>
      <c r="C65" s="5"/>
      <c r="D65" s="5"/>
      <c r="E65" s="5"/>
      <c r="F65" t="str">
        <f>IF(E65="","",IFERROR(VLOOKUP(E65,PLAN_PCG!$A$4:$B$81,2,FALSE),""))</f>
        <v/>
      </c>
      <c r="G65" s="5"/>
      <c r="H65" s="5"/>
      <c r="I65" s="5"/>
      <c r="J65" s="5"/>
      <c r="K65" s="5"/>
      <c r="L65" s="5"/>
      <c r="M65" s="5"/>
      <c r="N65" s="5"/>
      <c r="O65" t="str">
        <f>IF(N65="","",IFERROR(VLOOKUP(N65,TVA!$A$4:$C$8,3,FALSE),""))</f>
        <v/>
      </c>
      <c r="P65" t="str">
        <f t="shared" si="3"/>
        <v/>
      </c>
      <c r="Q65" t="str">
        <f t="shared" si="4"/>
        <v/>
      </c>
      <c r="R65" s="5"/>
      <c r="S65" s="5"/>
      <c r="T65" s="5"/>
      <c r="U65" s="5"/>
      <c r="V65" s="5"/>
      <c r="W65" s="5"/>
      <c r="X65" t="str">
        <f t="shared" si="5"/>
        <v/>
      </c>
      <c r="Y65" t="str">
        <f>IF(C65="","",IF(ABS(X65)&lt;=PARAMETRES!$B$8,"OK","À équilibrer"))</f>
        <v/>
      </c>
    </row>
    <row r="66" spans="1:25" x14ac:dyDescent="0.25">
      <c r="A66" s="5"/>
      <c r="B66" t="str">
        <f>IF(A66="","",IFERROR(VLOOKUP(A66,PARAMETRES!$A$13:$B$17,2,FALSE),""))</f>
        <v/>
      </c>
      <c r="C66" s="5"/>
      <c r="D66" s="5"/>
      <c r="E66" s="5"/>
      <c r="F66" t="str">
        <f>IF(E66="","",IFERROR(VLOOKUP(E66,PLAN_PCG!$A$4:$B$81,2,FALSE),""))</f>
        <v/>
      </c>
      <c r="G66" s="5"/>
      <c r="H66" s="5"/>
      <c r="I66" s="5"/>
      <c r="J66" s="5"/>
      <c r="K66" s="5"/>
      <c r="L66" s="5"/>
      <c r="M66" s="5"/>
      <c r="N66" s="5"/>
      <c r="O66" t="str">
        <f>IF(N66="","",IFERROR(VLOOKUP(N66,TVA!$A$4:$C$8,3,FALSE),""))</f>
        <v/>
      </c>
      <c r="P66" t="str">
        <f t="shared" si="3"/>
        <v/>
      </c>
      <c r="Q66" t="str">
        <f t="shared" si="4"/>
        <v/>
      </c>
      <c r="R66" s="5"/>
      <c r="S66" s="5"/>
      <c r="T66" s="5"/>
      <c r="U66" s="5"/>
      <c r="V66" s="5"/>
      <c r="W66" s="5"/>
      <c r="X66" t="str">
        <f t="shared" si="5"/>
        <v/>
      </c>
      <c r="Y66" t="str">
        <f>IF(C66="","",IF(ABS(X66)&lt;=PARAMETRES!$B$8,"OK","À équilibrer"))</f>
        <v/>
      </c>
    </row>
    <row r="67" spans="1:25" x14ac:dyDescent="0.25">
      <c r="A67" s="5"/>
      <c r="B67" t="str">
        <f>IF(A67="","",IFERROR(VLOOKUP(A67,PARAMETRES!$A$13:$B$17,2,FALSE),""))</f>
        <v/>
      </c>
      <c r="C67" s="5"/>
      <c r="D67" s="5"/>
      <c r="E67" s="5"/>
      <c r="F67" t="str">
        <f>IF(E67="","",IFERROR(VLOOKUP(E67,PLAN_PCG!$A$4:$B$81,2,FALSE),""))</f>
        <v/>
      </c>
      <c r="G67" s="5"/>
      <c r="H67" s="5"/>
      <c r="I67" s="5"/>
      <c r="J67" s="5"/>
      <c r="K67" s="5"/>
      <c r="L67" s="5"/>
      <c r="M67" s="5"/>
      <c r="N67" s="5"/>
      <c r="O67" t="str">
        <f>IF(N67="","",IFERROR(VLOOKUP(N67,TVA!$A$4:$C$8,3,FALSE),""))</f>
        <v/>
      </c>
      <c r="P67" t="str">
        <f t="shared" si="3"/>
        <v/>
      </c>
      <c r="Q67" t="str">
        <f t="shared" si="4"/>
        <v/>
      </c>
      <c r="R67" s="5"/>
      <c r="S67" s="5"/>
      <c r="T67" s="5"/>
      <c r="U67" s="5"/>
      <c r="V67" s="5"/>
      <c r="W67" s="5"/>
      <c r="X67" t="str">
        <f t="shared" si="5"/>
        <v/>
      </c>
      <c r="Y67" t="str">
        <f>IF(C67="","",IF(ABS(X67)&lt;=PARAMETRES!$B$8,"OK","À équilibrer"))</f>
        <v/>
      </c>
    </row>
    <row r="68" spans="1:25" x14ac:dyDescent="0.25">
      <c r="A68" s="5"/>
      <c r="B68" t="str">
        <f>IF(A68="","",IFERROR(VLOOKUP(A68,PARAMETRES!$A$13:$B$17,2,FALSE),""))</f>
        <v/>
      </c>
      <c r="C68" s="5"/>
      <c r="D68" s="5"/>
      <c r="E68" s="5"/>
      <c r="F68" t="str">
        <f>IF(E68="","",IFERROR(VLOOKUP(E68,PLAN_PCG!$A$4:$B$81,2,FALSE),""))</f>
        <v/>
      </c>
      <c r="G68" s="5"/>
      <c r="H68" s="5"/>
      <c r="I68" s="5"/>
      <c r="J68" s="5"/>
      <c r="K68" s="5"/>
      <c r="L68" s="5"/>
      <c r="M68" s="5"/>
      <c r="N68" s="5"/>
      <c r="O68" t="str">
        <f>IF(N68="","",IFERROR(VLOOKUP(N68,TVA!$A$4:$C$8,3,FALSE),""))</f>
        <v/>
      </c>
      <c r="P68" t="str">
        <f t="shared" si="3"/>
        <v/>
      </c>
      <c r="Q68" t="str">
        <f t="shared" si="4"/>
        <v/>
      </c>
      <c r="R68" s="5"/>
      <c r="S68" s="5"/>
      <c r="T68" s="5"/>
      <c r="U68" s="5"/>
      <c r="V68" s="5"/>
      <c r="W68" s="5"/>
      <c r="X68" t="str">
        <f t="shared" si="5"/>
        <v/>
      </c>
      <c r="Y68" t="str">
        <f>IF(C68="","",IF(ABS(X68)&lt;=PARAMETRES!$B$8,"OK","À équilibrer"))</f>
        <v/>
      </c>
    </row>
    <row r="69" spans="1:25" x14ac:dyDescent="0.25">
      <c r="A69" s="5"/>
      <c r="B69" t="str">
        <f>IF(A69="","",IFERROR(VLOOKUP(A69,PARAMETRES!$A$13:$B$17,2,FALSE),""))</f>
        <v/>
      </c>
      <c r="C69" s="5"/>
      <c r="D69" s="5"/>
      <c r="E69" s="5"/>
      <c r="F69" t="str">
        <f>IF(E69="","",IFERROR(VLOOKUP(E69,PLAN_PCG!$A$4:$B$81,2,FALSE),""))</f>
        <v/>
      </c>
      <c r="G69" s="5"/>
      <c r="H69" s="5"/>
      <c r="I69" s="5"/>
      <c r="J69" s="5"/>
      <c r="K69" s="5"/>
      <c r="L69" s="5"/>
      <c r="M69" s="5"/>
      <c r="N69" s="5"/>
      <c r="O69" t="str">
        <f>IF(N69="","",IFERROR(VLOOKUP(N69,TVA!$A$4:$C$8,3,FALSE),""))</f>
        <v/>
      </c>
      <c r="P69" t="str">
        <f t="shared" si="3"/>
        <v/>
      </c>
      <c r="Q69" t="str">
        <f t="shared" si="4"/>
        <v/>
      </c>
      <c r="R69" s="5"/>
      <c r="S69" s="5"/>
      <c r="T69" s="5"/>
      <c r="U69" s="5"/>
      <c r="V69" s="5"/>
      <c r="W69" s="5"/>
      <c r="X69" t="str">
        <f t="shared" si="5"/>
        <v/>
      </c>
      <c r="Y69" t="str">
        <f>IF(C69="","",IF(ABS(X69)&lt;=PARAMETRES!$B$8,"OK","À équilibrer"))</f>
        <v/>
      </c>
    </row>
    <row r="70" spans="1:25" x14ac:dyDescent="0.25">
      <c r="A70" s="5"/>
      <c r="B70" t="str">
        <f>IF(A70="","",IFERROR(VLOOKUP(A70,PARAMETRES!$A$13:$B$17,2,FALSE),""))</f>
        <v/>
      </c>
      <c r="C70" s="5"/>
      <c r="D70" s="5"/>
      <c r="E70" s="5"/>
      <c r="F70" t="str">
        <f>IF(E70="","",IFERROR(VLOOKUP(E70,PLAN_PCG!$A$4:$B$81,2,FALSE),""))</f>
        <v/>
      </c>
      <c r="G70" s="5"/>
      <c r="H70" s="5"/>
      <c r="I70" s="5"/>
      <c r="J70" s="5"/>
      <c r="K70" s="5"/>
      <c r="L70" s="5"/>
      <c r="M70" s="5"/>
      <c r="N70" s="5"/>
      <c r="O70" t="str">
        <f>IF(N70="","",IFERROR(VLOOKUP(N70,TVA!$A$4:$C$8,3,FALSE),""))</f>
        <v/>
      </c>
      <c r="P70" t="str">
        <f t="shared" ref="P70:P101" si="6">IF(N70="","",IF(L70&gt;0,L70,IF(M70&gt;0,M70,"")))</f>
        <v/>
      </c>
      <c r="Q70" t="str">
        <f t="shared" ref="Q70:Q101" si="7">IF(N70="","",IF(P70="","",P70*O70))</f>
        <v/>
      </c>
      <c r="R70" s="5"/>
      <c r="S70" s="5"/>
      <c r="T70" s="5"/>
      <c r="U70" s="5"/>
      <c r="V70" s="5"/>
      <c r="W70" s="5"/>
      <c r="X70" t="str">
        <f t="shared" ref="X70:X101" si="8">IF(C70="","",SUMIFS($L$6:$L$205,$C$6:$C$205,C70)-SUMIFS($M$6:$M$205,$C$6:$C$205,C70))</f>
        <v/>
      </c>
      <c r="Y70" t="str">
        <f>IF(C70="","",IF(ABS(X70)&lt;=PARAMETRES!$B$8,"OK","À équilibrer"))</f>
        <v/>
      </c>
    </row>
    <row r="71" spans="1:25" x14ac:dyDescent="0.25">
      <c r="A71" s="5"/>
      <c r="B71" t="str">
        <f>IF(A71="","",IFERROR(VLOOKUP(A71,PARAMETRES!$A$13:$B$17,2,FALSE),""))</f>
        <v/>
      </c>
      <c r="C71" s="5"/>
      <c r="D71" s="5"/>
      <c r="E71" s="5"/>
      <c r="F71" t="str">
        <f>IF(E71="","",IFERROR(VLOOKUP(E71,PLAN_PCG!$A$4:$B$81,2,FALSE),""))</f>
        <v/>
      </c>
      <c r="G71" s="5"/>
      <c r="H71" s="5"/>
      <c r="I71" s="5"/>
      <c r="J71" s="5"/>
      <c r="K71" s="5"/>
      <c r="L71" s="5"/>
      <c r="M71" s="5"/>
      <c r="N71" s="5"/>
      <c r="O71" t="str">
        <f>IF(N71="","",IFERROR(VLOOKUP(N71,TVA!$A$4:$C$8,3,FALSE),""))</f>
        <v/>
      </c>
      <c r="P71" t="str">
        <f t="shared" si="6"/>
        <v/>
      </c>
      <c r="Q71" t="str">
        <f t="shared" si="7"/>
        <v/>
      </c>
      <c r="R71" s="5"/>
      <c r="S71" s="5"/>
      <c r="T71" s="5"/>
      <c r="U71" s="5"/>
      <c r="V71" s="5"/>
      <c r="W71" s="5"/>
      <c r="X71" t="str">
        <f t="shared" si="8"/>
        <v/>
      </c>
      <c r="Y71" t="str">
        <f>IF(C71="","",IF(ABS(X71)&lt;=PARAMETRES!$B$8,"OK","À équilibrer"))</f>
        <v/>
      </c>
    </row>
    <row r="72" spans="1:25" x14ac:dyDescent="0.25">
      <c r="A72" s="5"/>
      <c r="B72" t="str">
        <f>IF(A72="","",IFERROR(VLOOKUP(A72,PARAMETRES!$A$13:$B$17,2,FALSE),""))</f>
        <v/>
      </c>
      <c r="C72" s="5"/>
      <c r="D72" s="5"/>
      <c r="E72" s="5"/>
      <c r="F72" t="str">
        <f>IF(E72="","",IFERROR(VLOOKUP(E72,PLAN_PCG!$A$4:$B$81,2,FALSE),""))</f>
        <v/>
      </c>
      <c r="G72" s="5"/>
      <c r="H72" s="5"/>
      <c r="I72" s="5"/>
      <c r="J72" s="5"/>
      <c r="K72" s="5"/>
      <c r="L72" s="5"/>
      <c r="M72" s="5"/>
      <c r="N72" s="5"/>
      <c r="O72" t="str">
        <f>IF(N72="","",IFERROR(VLOOKUP(N72,TVA!$A$4:$C$8,3,FALSE),""))</f>
        <v/>
      </c>
      <c r="P72" t="str">
        <f t="shared" si="6"/>
        <v/>
      </c>
      <c r="Q72" t="str">
        <f t="shared" si="7"/>
        <v/>
      </c>
      <c r="R72" s="5"/>
      <c r="S72" s="5"/>
      <c r="T72" s="5"/>
      <c r="U72" s="5"/>
      <c r="V72" s="5"/>
      <c r="W72" s="5"/>
      <c r="X72" t="str">
        <f t="shared" si="8"/>
        <v/>
      </c>
      <c r="Y72" t="str">
        <f>IF(C72="","",IF(ABS(X72)&lt;=PARAMETRES!$B$8,"OK","À équilibrer"))</f>
        <v/>
      </c>
    </row>
    <row r="73" spans="1:25" x14ac:dyDescent="0.25">
      <c r="A73" s="5"/>
      <c r="B73" t="str">
        <f>IF(A73="","",IFERROR(VLOOKUP(A73,PARAMETRES!$A$13:$B$17,2,FALSE),""))</f>
        <v/>
      </c>
      <c r="C73" s="5"/>
      <c r="D73" s="5"/>
      <c r="E73" s="5"/>
      <c r="F73" t="str">
        <f>IF(E73="","",IFERROR(VLOOKUP(E73,PLAN_PCG!$A$4:$B$81,2,FALSE),""))</f>
        <v/>
      </c>
      <c r="G73" s="5"/>
      <c r="H73" s="5"/>
      <c r="I73" s="5"/>
      <c r="J73" s="5"/>
      <c r="K73" s="5"/>
      <c r="L73" s="5"/>
      <c r="M73" s="5"/>
      <c r="N73" s="5"/>
      <c r="O73" t="str">
        <f>IF(N73="","",IFERROR(VLOOKUP(N73,TVA!$A$4:$C$8,3,FALSE),""))</f>
        <v/>
      </c>
      <c r="P73" t="str">
        <f t="shared" si="6"/>
        <v/>
      </c>
      <c r="Q73" t="str">
        <f t="shared" si="7"/>
        <v/>
      </c>
      <c r="R73" s="5"/>
      <c r="S73" s="5"/>
      <c r="T73" s="5"/>
      <c r="U73" s="5"/>
      <c r="V73" s="5"/>
      <c r="W73" s="5"/>
      <c r="X73" t="str">
        <f t="shared" si="8"/>
        <v/>
      </c>
      <c r="Y73" t="str">
        <f>IF(C73="","",IF(ABS(X73)&lt;=PARAMETRES!$B$8,"OK","À équilibrer"))</f>
        <v/>
      </c>
    </row>
    <row r="74" spans="1:25" x14ac:dyDescent="0.25">
      <c r="A74" s="5"/>
      <c r="B74" t="str">
        <f>IF(A74="","",IFERROR(VLOOKUP(A74,PARAMETRES!$A$13:$B$17,2,FALSE),""))</f>
        <v/>
      </c>
      <c r="C74" s="5"/>
      <c r="D74" s="5"/>
      <c r="E74" s="5"/>
      <c r="F74" t="str">
        <f>IF(E74="","",IFERROR(VLOOKUP(E74,PLAN_PCG!$A$4:$B$81,2,FALSE),""))</f>
        <v/>
      </c>
      <c r="G74" s="5"/>
      <c r="H74" s="5"/>
      <c r="I74" s="5"/>
      <c r="J74" s="5"/>
      <c r="K74" s="5"/>
      <c r="L74" s="5"/>
      <c r="M74" s="5"/>
      <c r="N74" s="5"/>
      <c r="O74" t="str">
        <f>IF(N74="","",IFERROR(VLOOKUP(N74,TVA!$A$4:$C$8,3,FALSE),""))</f>
        <v/>
      </c>
      <c r="P74" t="str">
        <f t="shared" si="6"/>
        <v/>
      </c>
      <c r="Q74" t="str">
        <f t="shared" si="7"/>
        <v/>
      </c>
      <c r="R74" s="5"/>
      <c r="S74" s="5"/>
      <c r="T74" s="5"/>
      <c r="U74" s="5"/>
      <c r="V74" s="5"/>
      <c r="W74" s="5"/>
      <c r="X74" t="str">
        <f t="shared" si="8"/>
        <v/>
      </c>
      <c r="Y74" t="str">
        <f>IF(C74="","",IF(ABS(X74)&lt;=PARAMETRES!$B$8,"OK","À équilibrer"))</f>
        <v/>
      </c>
    </row>
    <row r="75" spans="1:25" x14ac:dyDescent="0.25">
      <c r="A75" s="5"/>
      <c r="B75" t="str">
        <f>IF(A75="","",IFERROR(VLOOKUP(A75,PARAMETRES!$A$13:$B$17,2,FALSE),""))</f>
        <v/>
      </c>
      <c r="C75" s="5"/>
      <c r="D75" s="5"/>
      <c r="E75" s="5"/>
      <c r="F75" t="str">
        <f>IF(E75="","",IFERROR(VLOOKUP(E75,PLAN_PCG!$A$4:$B$81,2,FALSE),""))</f>
        <v/>
      </c>
      <c r="G75" s="5"/>
      <c r="H75" s="5"/>
      <c r="I75" s="5"/>
      <c r="J75" s="5"/>
      <c r="K75" s="5"/>
      <c r="L75" s="5"/>
      <c r="M75" s="5"/>
      <c r="N75" s="5"/>
      <c r="O75" t="str">
        <f>IF(N75="","",IFERROR(VLOOKUP(N75,TVA!$A$4:$C$8,3,FALSE),""))</f>
        <v/>
      </c>
      <c r="P75" t="str">
        <f t="shared" si="6"/>
        <v/>
      </c>
      <c r="Q75" t="str">
        <f t="shared" si="7"/>
        <v/>
      </c>
      <c r="R75" s="5"/>
      <c r="S75" s="5"/>
      <c r="T75" s="5"/>
      <c r="U75" s="5"/>
      <c r="V75" s="5"/>
      <c r="W75" s="5"/>
      <c r="X75" t="str">
        <f t="shared" si="8"/>
        <v/>
      </c>
      <c r="Y75" t="str">
        <f>IF(C75="","",IF(ABS(X75)&lt;=PARAMETRES!$B$8,"OK","À équilibrer"))</f>
        <v/>
      </c>
    </row>
    <row r="76" spans="1:25" x14ac:dyDescent="0.25">
      <c r="A76" s="5"/>
      <c r="B76" t="str">
        <f>IF(A76="","",IFERROR(VLOOKUP(A76,PARAMETRES!$A$13:$B$17,2,FALSE),""))</f>
        <v/>
      </c>
      <c r="C76" s="5"/>
      <c r="D76" s="5"/>
      <c r="E76" s="5"/>
      <c r="F76" t="str">
        <f>IF(E76="","",IFERROR(VLOOKUP(E76,PLAN_PCG!$A$4:$B$81,2,FALSE),""))</f>
        <v/>
      </c>
      <c r="G76" s="5"/>
      <c r="H76" s="5"/>
      <c r="I76" s="5"/>
      <c r="J76" s="5"/>
      <c r="K76" s="5"/>
      <c r="L76" s="5"/>
      <c r="M76" s="5"/>
      <c r="N76" s="5"/>
      <c r="O76" t="str">
        <f>IF(N76="","",IFERROR(VLOOKUP(N76,TVA!$A$4:$C$8,3,FALSE),""))</f>
        <v/>
      </c>
      <c r="P76" t="str">
        <f t="shared" si="6"/>
        <v/>
      </c>
      <c r="Q76" t="str">
        <f t="shared" si="7"/>
        <v/>
      </c>
      <c r="R76" s="5"/>
      <c r="S76" s="5"/>
      <c r="T76" s="5"/>
      <c r="U76" s="5"/>
      <c r="V76" s="5"/>
      <c r="W76" s="5"/>
      <c r="X76" t="str">
        <f t="shared" si="8"/>
        <v/>
      </c>
      <c r="Y76" t="str">
        <f>IF(C76="","",IF(ABS(X76)&lt;=PARAMETRES!$B$8,"OK","À équilibrer"))</f>
        <v/>
      </c>
    </row>
    <row r="77" spans="1:25" x14ac:dyDescent="0.25">
      <c r="A77" s="5"/>
      <c r="B77" t="str">
        <f>IF(A77="","",IFERROR(VLOOKUP(A77,PARAMETRES!$A$13:$B$17,2,FALSE),""))</f>
        <v/>
      </c>
      <c r="C77" s="5"/>
      <c r="D77" s="5"/>
      <c r="E77" s="5"/>
      <c r="F77" t="str">
        <f>IF(E77="","",IFERROR(VLOOKUP(E77,PLAN_PCG!$A$4:$B$81,2,FALSE),""))</f>
        <v/>
      </c>
      <c r="G77" s="5"/>
      <c r="H77" s="5"/>
      <c r="I77" s="5"/>
      <c r="J77" s="5"/>
      <c r="K77" s="5"/>
      <c r="L77" s="5"/>
      <c r="M77" s="5"/>
      <c r="N77" s="5"/>
      <c r="O77" t="str">
        <f>IF(N77="","",IFERROR(VLOOKUP(N77,TVA!$A$4:$C$8,3,FALSE),""))</f>
        <v/>
      </c>
      <c r="P77" t="str">
        <f t="shared" si="6"/>
        <v/>
      </c>
      <c r="Q77" t="str">
        <f t="shared" si="7"/>
        <v/>
      </c>
      <c r="R77" s="5"/>
      <c r="S77" s="5"/>
      <c r="T77" s="5"/>
      <c r="U77" s="5"/>
      <c r="V77" s="5"/>
      <c r="W77" s="5"/>
      <c r="X77" t="str">
        <f t="shared" si="8"/>
        <v/>
      </c>
      <c r="Y77" t="str">
        <f>IF(C77="","",IF(ABS(X77)&lt;=PARAMETRES!$B$8,"OK","À équilibrer"))</f>
        <v/>
      </c>
    </row>
    <row r="78" spans="1:25" x14ac:dyDescent="0.25">
      <c r="A78" s="5"/>
      <c r="B78" t="str">
        <f>IF(A78="","",IFERROR(VLOOKUP(A78,PARAMETRES!$A$13:$B$17,2,FALSE),""))</f>
        <v/>
      </c>
      <c r="C78" s="5"/>
      <c r="D78" s="5"/>
      <c r="E78" s="5"/>
      <c r="F78" t="str">
        <f>IF(E78="","",IFERROR(VLOOKUP(E78,PLAN_PCG!$A$4:$B$81,2,FALSE),""))</f>
        <v/>
      </c>
      <c r="G78" s="5"/>
      <c r="H78" s="5"/>
      <c r="I78" s="5"/>
      <c r="J78" s="5"/>
      <c r="K78" s="5"/>
      <c r="L78" s="5"/>
      <c r="M78" s="5"/>
      <c r="N78" s="5"/>
      <c r="O78" t="str">
        <f>IF(N78="","",IFERROR(VLOOKUP(N78,TVA!$A$4:$C$8,3,FALSE),""))</f>
        <v/>
      </c>
      <c r="P78" t="str">
        <f t="shared" si="6"/>
        <v/>
      </c>
      <c r="Q78" t="str">
        <f t="shared" si="7"/>
        <v/>
      </c>
      <c r="R78" s="5"/>
      <c r="S78" s="5"/>
      <c r="T78" s="5"/>
      <c r="U78" s="5"/>
      <c r="V78" s="5"/>
      <c r="W78" s="5"/>
      <c r="X78" t="str">
        <f t="shared" si="8"/>
        <v/>
      </c>
      <c r="Y78" t="str">
        <f>IF(C78="","",IF(ABS(X78)&lt;=PARAMETRES!$B$8,"OK","À équilibrer"))</f>
        <v/>
      </c>
    </row>
    <row r="79" spans="1:25" x14ac:dyDescent="0.25">
      <c r="A79" s="5"/>
      <c r="B79" t="str">
        <f>IF(A79="","",IFERROR(VLOOKUP(A79,PARAMETRES!$A$13:$B$17,2,FALSE),""))</f>
        <v/>
      </c>
      <c r="C79" s="5"/>
      <c r="D79" s="5"/>
      <c r="E79" s="5"/>
      <c r="F79" t="str">
        <f>IF(E79="","",IFERROR(VLOOKUP(E79,PLAN_PCG!$A$4:$B$81,2,FALSE),""))</f>
        <v/>
      </c>
      <c r="G79" s="5"/>
      <c r="H79" s="5"/>
      <c r="I79" s="5"/>
      <c r="J79" s="5"/>
      <c r="K79" s="5"/>
      <c r="L79" s="5"/>
      <c r="M79" s="5"/>
      <c r="N79" s="5"/>
      <c r="O79" t="str">
        <f>IF(N79="","",IFERROR(VLOOKUP(N79,TVA!$A$4:$C$8,3,FALSE),""))</f>
        <v/>
      </c>
      <c r="P79" t="str">
        <f t="shared" si="6"/>
        <v/>
      </c>
      <c r="Q79" t="str">
        <f t="shared" si="7"/>
        <v/>
      </c>
      <c r="R79" s="5"/>
      <c r="S79" s="5"/>
      <c r="T79" s="5"/>
      <c r="U79" s="5"/>
      <c r="V79" s="5"/>
      <c r="W79" s="5"/>
      <c r="X79" t="str">
        <f t="shared" si="8"/>
        <v/>
      </c>
      <c r="Y79" t="str">
        <f>IF(C79="","",IF(ABS(X79)&lt;=PARAMETRES!$B$8,"OK","À équilibrer"))</f>
        <v/>
      </c>
    </row>
    <row r="80" spans="1:25" x14ac:dyDescent="0.25">
      <c r="A80" s="5"/>
      <c r="B80" t="str">
        <f>IF(A80="","",IFERROR(VLOOKUP(A80,PARAMETRES!$A$13:$B$17,2,FALSE),""))</f>
        <v/>
      </c>
      <c r="C80" s="5"/>
      <c r="D80" s="5"/>
      <c r="E80" s="5"/>
      <c r="F80" t="str">
        <f>IF(E80="","",IFERROR(VLOOKUP(E80,PLAN_PCG!$A$4:$B$81,2,FALSE),""))</f>
        <v/>
      </c>
      <c r="G80" s="5"/>
      <c r="H80" s="5"/>
      <c r="I80" s="5"/>
      <c r="J80" s="5"/>
      <c r="K80" s="5"/>
      <c r="L80" s="5"/>
      <c r="M80" s="5"/>
      <c r="N80" s="5"/>
      <c r="O80" t="str">
        <f>IF(N80="","",IFERROR(VLOOKUP(N80,TVA!$A$4:$C$8,3,FALSE),""))</f>
        <v/>
      </c>
      <c r="P80" t="str">
        <f t="shared" si="6"/>
        <v/>
      </c>
      <c r="Q80" t="str">
        <f t="shared" si="7"/>
        <v/>
      </c>
      <c r="R80" s="5"/>
      <c r="S80" s="5"/>
      <c r="T80" s="5"/>
      <c r="U80" s="5"/>
      <c r="V80" s="5"/>
      <c r="W80" s="5"/>
      <c r="X80" t="str">
        <f t="shared" si="8"/>
        <v/>
      </c>
      <c r="Y80" t="str">
        <f>IF(C80="","",IF(ABS(X80)&lt;=PARAMETRES!$B$8,"OK","À équilibrer"))</f>
        <v/>
      </c>
    </row>
    <row r="81" spans="1:25" x14ac:dyDescent="0.25">
      <c r="A81" s="5"/>
      <c r="B81" t="str">
        <f>IF(A81="","",IFERROR(VLOOKUP(A81,PARAMETRES!$A$13:$B$17,2,FALSE),""))</f>
        <v/>
      </c>
      <c r="C81" s="5"/>
      <c r="D81" s="5"/>
      <c r="E81" s="5"/>
      <c r="F81" t="str">
        <f>IF(E81="","",IFERROR(VLOOKUP(E81,PLAN_PCG!$A$4:$B$81,2,FALSE),""))</f>
        <v/>
      </c>
      <c r="G81" s="5"/>
      <c r="H81" s="5"/>
      <c r="I81" s="5"/>
      <c r="J81" s="5"/>
      <c r="K81" s="5"/>
      <c r="L81" s="5"/>
      <c r="M81" s="5"/>
      <c r="N81" s="5"/>
      <c r="O81" t="str">
        <f>IF(N81="","",IFERROR(VLOOKUP(N81,TVA!$A$4:$C$8,3,FALSE),""))</f>
        <v/>
      </c>
      <c r="P81" t="str">
        <f t="shared" si="6"/>
        <v/>
      </c>
      <c r="Q81" t="str">
        <f t="shared" si="7"/>
        <v/>
      </c>
      <c r="R81" s="5"/>
      <c r="S81" s="5"/>
      <c r="T81" s="5"/>
      <c r="U81" s="5"/>
      <c r="V81" s="5"/>
      <c r="W81" s="5"/>
      <c r="X81" t="str">
        <f t="shared" si="8"/>
        <v/>
      </c>
      <c r="Y81" t="str">
        <f>IF(C81="","",IF(ABS(X81)&lt;=PARAMETRES!$B$8,"OK","À équilibrer"))</f>
        <v/>
      </c>
    </row>
    <row r="82" spans="1:25" x14ac:dyDescent="0.25">
      <c r="A82" s="5"/>
      <c r="B82" t="str">
        <f>IF(A82="","",IFERROR(VLOOKUP(A82,PARAMETRES!$A$13:$B$17,2,FALSE),""))</f>
        <v/>
      </c>
      <c r="C82" s="5"/>
      <c r="D82" s="5"/>
      <c r="E82" s="5"/>
      <c r="F82" t="str">
        <f>IF(E82="","",IFERROR(VLOOKUP(E82,PLAN_PCG!$A$4:$B$81,2,FALSE),""))</f>
        <v/>
      </c>
      <c r="G82" s="5"/>
      <c r="H82" s="5"/>
      <c r="I82" s="5"/>
      <c r="J82" s="5"/>
      <c r="K82" s="5"/>
      <c r="L82" s="5"/>
      <c r="M82" s="5"/>
      <c r="N82" s="5"/>
      <c r="O82" t="str">
        <f>IF(N82="","",IFERROR(VLOOKUP(N82,TVA!$A$4:$C$8,3,FALSE),""))</f>
        <v/>
      </c>
      <c r="P82" t="str">
        <f t="shared" si="6"/>
        <v/>
      </c>
      <c r="Q82" t="str">
        <f t="shared" si="7"/>
        <v/>
      </c>
      <c r="R82" s="5"/>
      <c r="S82" s="5"/>
      <c r="T82" s="5"/>
      <c r="U82" s="5"/>
      <c r="V82" s="5"/>
      <c r="W82" s="5"/>
      <c r="X82" t="str">
        <f t="shared" si="8"/>
        <v/>
      </c>
      <c r="Y82" t="str">
        <f>IF(C82="","",IF(ABS(X82)&lt;=PARAMETRES!$B$8,"OK","À équilibrer"))</f>
        <v/>
      </c>
    </row>
    <row r="83" spans="1:25" x14ac:dyDescent="0.25">
      <c r="A83" s="5"/>
      <c r="B83" t="str">
        <f>IF(A83="","",IFERROR(VLOOKUP(A83,PARAMETRES!$A$13:$B$17,2,FALSE),""))</f>
        <v/>
      </c>
      <c r="C83" s="5"/>
      <c r="D83" s="5"/>
      <c r="E83" s="5"/>
      <c r="F83" t="str">
        <f>IF(E83="","",IFERROR(VLOOKUP(E83,PLAN_PCG!$A$4:$B$81,2,FALSE),""))</f>
        <v/>
      </c>
      <c r="G83" s="5"/>
      <c r="H83" s="5"/>
      <c r="I83" s="5"/>
      <c r="J83" s="5"/>
      <c r="K83" s="5"/>
      <c r="L83" s="5"/>
      <c r="M83" s="5"/>
      <c r="N83" s="5"/>
      <c r="O83" t="str">
        <f>IF(N83="","",IFERROR(VLOOKUP(N83,TVA!$A$4:$C$8,3,FALSE),""))</f>
        <v/>
      </c>
      <c r="P83" t="str">
        <f t="shared" si="6"/>
        <v/>
      </c>
      <c r="Q83" t="str">
        <f t="shared" si="7"/>
        <v/>
      </c>
      <c r="R83" s="5"/>
      <c r="S83" s="5"/>
      <c r="T83" s="5"/>
      <c r="U83" s="5"/>
      <c r="V83" s="5"/>
      <c r="W83" s="5"/>
      <c r="X83" t="str">
        <f t="shared" si="8"/>
        <v/>
      </c>
      <c r="Y83" t="str">
        <f>IF(C83="","",IF(ABS(X83)&lt;=PARAMETRES!$B$8,"OK","À équilibrer"))</f>
        <v/>
      </c>
    </row>
    <row r="84" spans="1:25" x14ac:dyDescent="0.25">
      <c r="A84" s="5"/>
      <c r="B84" t="str">
        <f>IF(A84="","",IFERROR(VLOOKUP(A84,PARAMETRES!$A$13:$B$17,2,FALSE),""))</f>
        <v/>
      </c>
      <c r="C84" s="5"/>
      <c r="D84" s="5"/>
      <c r="E84" s="5"/>
      <c r="F84" t="str">
        <f>IF(E84="","",IFERROR(VLOOKUP(E84,PLAN_PCG!$A$4:$B$81,2,FALSE),""))</f>
        <v/>
      </c>
      <c r="G84" s="5"/>
      <c r="H84" s="5"/>
      <c r="I84" s="5"/>
      <c r="J84" s="5"/>
      <c r="K84" s="5"/>
      <c r="L84" s="5"/>
      <c r="M84" s="5"/>
      <c r="N84" s="5"/>
      <c r="O84" t="str">
        <f>IF(N84="","",IFERROR(VLOOKUP(N84,TVA!$A$4:$C$8,3,FALSE),""))</f>
        <v/>
      </c>
      <c r="P84" t="str">
        <f t="shared" si="6"/>
        <v/>
      </c>
      <c r="Q84" t="str">
        <f t="shared" si="7"/>
        <v/>
      </c>
      <c r="R84" s="5"/>
      <c r="S84" s="5"/>
      <c r="T84" s="5"/>
      <c r="U84" s="5"/>
      <c r="V84" s="5"/>
      <c r="W84" s="5"/>
      <c r="X84" t="str">
        <f t="shared" si="8"/>
        <v/>
      </c>
      <c r="Y84" t="str">
        <f>IF(C84="","",IF(ABS(X84)&lt;=PARAMETRES!$B$8,"OK","À équilibrer"))</f>
        <v/>
      </c>
    </row>
    <row r="85" spans="1:25" x14ac:dyDescent="0.25">
      <c r="A85" s="5"/>
      <c r="B85" t="str">
        <f>IF(A85="","",IFERROR(VLOOKUP(A85,PARAMETRES!$A$13:$B$17,2,FALSE),""))</f>
        <v/>
      </c>
      <c r="C85" s="5"/>
      <c r="D85" s="5"/>
      <c r="E85" s="5"/>
      <c r="F85" t="str">
        <f>IF(E85="","",IFERROR(VLOOKUP(E85,PLAN_PCG!$A$4:$B$81,2,FALSE),""))</f>
        <v/>
      </c>
      <c r="G85" s="5"/>
      <c r="H85" s="5"/>
      <c r="I85" s="5"/>
      <c r="J85" s="5"/>
      <c r="K85" s="5"/>
      <c r="L85" s="5"/>
      <c r="M85" s="5"/>
      <c r="N85" s="5"/>
      <c r="O85" t="str">
        <f>IF(N85="","",IFERROR(VLOOKUP(N85,TVA!$A$4:$C$8,3,FALSE),""))</f>
        <v/>
      </c>
      <c r="P85" t="str">
        <f t="shared" si="6"/>
        <v/>
      </c>
      <c r="Q85" t="str">
        <f t="shared" si="7"/>
        <v/>
      </c>
      <c r="R85" s="5"/>
      <c r="S85" s="5"/>
      <c r="T85" s="5"/>
      <c r="U85" s="5"/>
      <c r="V85" s="5"/>
      <c r="W85" s="5"/>
      <c r="X85" t="str">
        <f t="shared" si="8"/>
        <v/>
      </c>
      <c r="Y85" t="str">
        <f>IF(C85="","",IF(ABS(X85)&lt;=PARAMETRES!$B$8,"OK","À équilibrer"))</f>
        <v/>
      </c>
    </row>
    <row r="86" spans="1:25" x14ac:dyDescent="0.25">
      <c r="A86" s="5"/>
      <c r="B86" t="str">
        <f>IF(A86="","",IFERROR(VLOOKUP(A86,PARAMETRES!$A$13:$B$17,2,FALSE),""))</f>
        <v/>
      </c>
      <c r="C86" s="5"/>
      <c r="D86" s="5"/>
      <c r="E86" s="5"/>
      <c r="F86" t="str">
        <f>IF(E86="","",IFERROR(VLOOKUP(E86,PLAN_PCG!$A$4:$B$81,2,FALSE),""))</f>
        <v/>
      </c>
      <c r="G86" s="5"/>
      <c r="H86" s="5"/>
      <c r="I86" s="5"/>
      <c r="J86" s="5"/>
      <c r="K86" s="5"/>
      <c r="L86" s="5"/>
      <c r="M86" s="5"/>
      <c r="N86" s="5"/>
      <c r="O86" t="str">
        <f>IF(N86="","",IFERROR(VLOOKUP(N86,TVA!$A$4:$C$8,3,FALSE),""))</f>
        <v/>
      </c>
      <c r="P86" t="str">
        <f t="shared" si="6"/>
        <v/>
      </c>
      <c r="Q86" t="str">
        <f t="shared" si="7"/>
        <v/>
      </c>
      <c r="R86" s="5"/>
      <c r="S86" s="5"/>
      <c r="T86" s="5"/>
      <c r="U86" s="5"/>
      <c r="V86" s="5"/>
      <c r="W86" s="5"/>
      <c r="X86" t="str">
        <f t="shared" si="8"/>
        <v/>
      </c>
      <c r="Y86" t="str">
        <f>IF(C86="","",IF(ABS(X86)&lt;=PARAMETRES!$B$8,"OK","À équilibrer"))</f>
        <v/>
      </c>
    </row>
    <row r="87" spans="1:25" x14ac:dyDescent="0.25">
      <c r="A87" s="5"/>
      <c r="B87" t="str">
        <f>IF(A87="","",IFERROR(VLOOKUP(A87,PARAMETRES!$A$13:$B$17,2,FALSE),""))</f>
        <v/>
      </c>
      <c r="C87" s="5"/>
      <c r="D87" s="5"/>
      <c r="E87" s="5"/>
      <c r="F87" t="str">
        <f>IF(E87="","",IFERROR(VLOOKUP(E87,PLAN_PCG!$A$4:$B$81,2,FALSE),""))</f>
        <v/>
      </c>
      <c r="G87" s="5"/>
      <c r="H87" s="5"/>
      <c r="I87" s="5"/>
      <c r="J87" s="5"/>
      <c r="K87" s="5"/>
      <c r="L87" s="5"/>
      <c r="M87" s="5"/>
      <c r="N87" s="5"/>
      <c r="O87" t="str">
        <f>IF(N87="","",IFERROR(VLOOKUP(N87,TVA!$A$4:$C$8,3,FALSE),""))</f>
        <v/>
      </c>
      <c r="P87" t="str">
        <f t="shared" si="6"/>
        <v/>
      </c>
      <c r="Q87" t="str">
        <f t="shared" si="7"/>
        <v/>
      </c>
      <c r="R87" s="5"/>
      <c r="S87" s="5"/>
      <c r="T87" s="5"/>
      <c r="U87" s="5"/>
      <c r="V87" s="5"/>
      <c r="W87" s="5"/>
      <c r="X87" t="str">
        <f t="shared" si="8"/>
        <v/>
      </c>
      <c r="Y87" t="str">
        <f>IF(C87="","",IF(ABS(X87)&lt;=PARAMETRES!$B$8,"OK","À équilibrer"))</f>
        <v/>
      </c>
    </row>
    <row r="88" spans="1:25" x14ac:dyDescent="0.25">
      <c r="A88" s="5"/>
      <c r="B88" t="str">
        <f>IF(A88="","",IFERROR(VLOOKUP(A88,PARAMETRES!$A$13:$B$17,2,FALSE),""))</f>
        <v/>
      </c>
      <c r="C88" s="5"/>
      <c r="D88" s="5"/>
      <c r="E88" s="5"/>
      <c r="F88" t="str">
        <f>IF(E88="","",IFERROR(VLOOKUP(E88,PLAN_PCG!$A$4:$B$81,2,FALSE),""))</f>
        <v/>
      </c>
      <c r="G88" s="5"/>
      <c r="H88" s="5"/>
      <c r="I88" s="5"/>
      <c r="J88" s="5"/>
      <c r="K88" s="5"/>
      <c r="L88" s="5"/>
      <c r="M88" s="5"/>
      <c r="N88" s="5"/>
      <c r="O88" t="str">
        <f>IF(N88="","",IFERROR(VLOOKUP(N88,TVA!$A$4:$C$8,3,FALSE),""))</f>
        <v/>
      </c>
      <c r="P88" t="str">
        <f t="shared" si="6"/>
        <v/>
      </c>
      <c r="Q88" t="str">
        <f t="shared" si="7"/>
        <v/>
      </c>
      <c r="R88" s="5"/>
      <c r="S88" s="5"/>
      <c r="T88" s="5"/>
      <c r="U88" s="5"/>
      <c r="V88" s="5"/>
      <c r="W88" s="5"/>
      <c r="X88" t="str">
        <f t="shared" si="8"/>
        <v/>
      </c>
      <c r="Y88" t="str">
        <f>IF(C88="","",IF(ABS(X88)&lt;=PARAMETRES!$B$8,"OK","À équilibrer"))</f>
        <v/>
      </c>
    </row>
    <row r="89" spans="1:25" x14ac:dyDescent="0.25">
      <c r="A89" s="5"/>
      <c r="B89" t="str">
        <f>IF(A89="","",IFERROR(VLOOKUP(A89,PARAMETRES!$A$13:$B$17,2,FALSE),""))</f>
        <v/>
      </c>
      <c r="C89" s="5"/>
      <c r="D89" s="5"/>
      <c r="E89" s="5"/>
      <c r="F89" t="str">
        <f>IF(E89="","",IFERROR(VLOOKUP(E89,PLAN_PCG!$A$4:$B$81,2,FALSE),""))</f>
        <v/>
      </c>
      <c r="G89" s="5"/>
      <c r="H89" s="5"/>
      <c r="I89" s="5"/>
      <c r="J89" s="5"/>
      <c r="K89" s="5"/>
      <c r="L89" s="5"/>
      <c r="M89" s="5"/>
      <c r="N89" s="5"/>
      <c r="O89" t="str">
        <f>IF(N89="","",IFERROR(VLOOKUP(N89,TVA!$A$4:$C$8,3,FALSE),""))</f>
        <v/>
      </c>
      <c r="P89" t="str">
        <f t="shared" si="6"/>
        <v/>
      </c>
      <c r="Q89" t="str">
        <f t="shared" si="7"/>
        <v/>
      </c>
      <c r="R89" s="5"/>
      <c r="S89" s="5"/>
      <c r="T89" s="5"/>
      <c r="U89" s="5"/>
      <c r="V89" s="5"/>
      <c r="W89" s="5"/>
      <c r="X89" t="str">
        <f t="shared" si="8"/>
        <v/>
      </c>
      <c r="Y89" t="str">
        <f>IF(C89="","",IF(ABS(X89)&lt;=PARAMETRES!$B$8,"OK","À équilibrer"))</f>
        <v/>
      </c>
    </row>
    <row r="90" spans="1:25" x14ac:dyDescent="0.25">
      <c r="A90" s="5"/>
      <c r="B90" t="str">
        <f>IF(A90="","",IFERROR(VLOOKUP(A90,PARAMETRES!$A$13:$B$17,2,FALSE),""))</f>
        <v/>
      </c>
      <c r="C90" s="5"/>
      <c r="D90" s="5"/>
      <c r="E90" s="5"/>
      <c r="F90" t="str">
        <f>IF(E90="","",IFERROR(VLOOKUP(E90,PLAN_PCG!$A$4:$B$81,2,FALSE),""))</f>
        <v/>
      </c>
      <c r="G90" s="5"/>
      <c r="H90" s="5"/>
      <c r="I90" s="5"/>
      <c r="J90" s="5"/>
      <c r="K90" s="5"/>
      <c r="L90" s="5"/>
      <c r="M90" s="5"/>
      <c r="N90" s="5"/>
      <c r="O90" t="str">
        <f>IF(N90="","",IFERROR(VLOOKUP(N90,TVA!$A$4:$C$8,3,FALSE),""))</f>
        <v/>
      </c>
      <c r="P90" t="str">
        <f t="shared" si="6"/>
        <v/>
      </c>
      <c r="Q90" t="str">
        <f t="shared" si="7"/>
        <v/>
      </c>
      <c r="R90" s="5"/>
      <c r="S90" s="5"/>
      <c r="T90" s="5"/>
      <c r="U90" s="5"/>
      <c r="V90" s="5"/>
      <c r="W90" s="5"/>
      <c r="X90" t="str">
        <f t="shared" si="8"/>
        <v/>
      </c>
      <c r="Y90" t="str">
        <f>IF(C90="","",IF(ABS(X90)&lt;=PARAMETRES!$B$8,"OK","À équilibrer"))</f>
        <v/>
      </c>
    </row>
    <row r="91" spans="1:25" x14ac:dyDescent="0.25">
      <c r="A91" s="5"/>
      <c r="B91" t="str">
        <f>IF(A91="","",IFERROR(VLOOKUP(A91,PARAMETRES!$A$13:$B$17,2,FALSE),""))</f>
        <v/>
      </c>
      <c r="C91" s="5"/>
      <c r="D91" s="5"/>
      <c r="E91" s="5"/>
      <c r="F91" t="str">
        <f>IF(E91="","",IFERROR(VLOOKUP(E91,PLAN_PCG!$A$4:$B$81,2,FALSE),""))</f>
        <v/>
      </c>
      <c r="G91" s="5"/>
      <c r="H91" s="5"/>
      <c r="I91" s="5"/>
      <c r="J91" s="5"/>
      <c r="K91" s="5"/>
      <c r="L91" s="5"/>
      <c r="M91" s="5"/>
      <c r="N91" s="5"/>
      <c r="O91" t="str">
        <f>IF(N91="","",IFERROR(VLOOKUP(N91,TVA!$A$4:$C$8,3,FALSE),""))</f>
        <v/>
      </c>
      <c r="P91" t="str">
        <f t="shared" si="6"/>
        <v/>
      </c>
      <c r="Q91" t="str">
        <f t="shared" si="7"/>
        <v/>
      </c>
      <c r="R91" s="5"/>
      <c r="S91" s="5"/>
      <c r="T91" s="5"/>
      <c r="U91" s="5"/>
      <c r="V91" s="5"/>
      <c r="W91" s="5"/>
      <c r="X91" t="str">
        <f t="shared" si="8"/>
        <v/>
      </c>
      <c r="Y91" t="str">
        <f>IF(C91="","",IF(ABS(X91)&lt;=PARAMETRES!$B$8,"OK","À équilibrer"))</f>
        <v/>
      </c>
    </row>
    <row r="92" spans="1:25" x14ac:dyDescent="0.25">
      <c r="A92" s="5"/>
      <c r="B92" t="str">
        <f>IF(A92="","",IFERROR(VLOOKUP(A92,PARAMETRES!$A$13:$B$17,2,FALSE),""))</f>
        <v/>
      </c>
      <c r="C92" s="5"/>
      <c r="D92" s="5"/>
      <c r="E92" s="5"/>
      <c r="F92" t="str">
        <f>IF(E92="","",IFERROR(VLOOKUP(E92,PLAN_PCG!$A$4:$B$81,2,FALSE),""))</f>
        <v/>
      </c>
      <c r="G92" s="5"/>
      <c r="H92" s="5"/>
      <c r="I92" s="5"/>
      <c r="J92" s="5"/>
      <c r="K92" s="5"/>
      <c r="L92" s="5"/>
      <c r="M92" s="5"/>
      <c r="N92" s="5"/>
      <c r="O92" t="str">
        <f>IF(N92="","",IFERROR(VLOOKUP(N92,TVA!$A$4:$C$8,3,FALSE),""))</f>
        <v/>
      </c>
      <c r="P92" t="str">
        <f t="shared" si="6"/>
        <v/>
      </c>
      <c r="Q92" t="str">
        <f t="shared" si="7"/>
        <v/>
      </c>
      <c r="R92" s="5"/>
      <c r="S92" s="5"/>
      <c r="T92" s="5"/>
      <c r="U92" s="5"/>
      <c r="V92" s="5"/>
      <c r="W92" s="5"/>
      <c r="X92" t="str">
        <f t="shared" si="8"/>
        <v/>
      </c>
      <c r="Y92" t="str">
        <f>IF(C92="","",IF(ABS(X92)&lt;=PARAMETRES!$B$8,"OK","À équilibrer"))</f>
        <v/>
      </c>
    </row>
    <row r="93" spans="1:25" x14ac:dyDescent="0.25">
      <c r="A93" s="5"/>
      <c r="B93" t="str">
        <f>IF(A93="","",IFERROR(VLOOKUP(A93,PARAMETRES!$A$13:$B$17,2,FALSE),""))</f>
        <v/>
      </c>
      <c r="C93" s="5"/>
      <c r="D93" s="5"/>
      <c r="E93" s="5"/>
      <c r="F93" t="str">
        <f>IF(E93="","",IFERROR(VLOOKUP(E93,PLAN_PCG!$A$4:$B$81,2,FALSE),""))</f>
        <v/>
      </c>
      <c r="G93" s="5"/>
      <c r="H93" s="5"/>
      <c r="I93" s="5"/>
      <c r="J93" s="5"/>
      <c r="K93" s="5"/>
      <c r="L93" s="5"/>
      <c r="M93" s="5"/>
      <c r="N93" s="5"/>
      <c r="O93" t="str">
        <f>IF(N93="","",IFERROR(VLOOKUP(N93,TVA!$A$4:$C$8,3,FALSE),""))</f>
        <v/>
      </c>
      <c r="P93" t="str">
        <f t="shared" si="6"/>
        <v/>
      </c>
      <c r="Q93" t="str">
        <f t="shared" si="7"/>
        <v/>
      </c>
      <c r="R93" s="5"/>
      <c r="S93" s="5"/>
      <c r="T93" s="5"/>
      <c r="U93" s="5"/>
      <c r="V93" s="5"/>
      <c r="W93" s="5"/>
      <c r="X93" t="str">
        <f t="shared" si="8"/>
        <v/>
      </c>
      <c r="Y93" t="str">
        <f>IF(C93="","",IF(ABS(X93)&lt;=PARAMETRES!$B$8,"OK","À équilibrer"))</f>
        <v/>
      </c>
    </row>
    <row r="94" spans="1:25" x14ac:dyDescent="0.25">
      <c r="A94" s="5"/>
      <c r="B94" t="str">
        <f>IF(A94="","",IFERROR(VLOOKUP(A94,PARAMETRES!$A$13:$B$17,2,FALSE),""))</f>
        <v/>
      </c>
      <c r="C94" s="5"/>
      <c r="D94" s="5"/>
      <c r="E94" s="5"/>
      <c r="F94" t="str">
        <f>IF(E94="","",IFERROR(VLOOKUP(E94,PLAN_PCG!$A$4:$B$81,2,FALSE),""))</f>
        <v/>
      </c>
      <c r="G94" s="5"/>
      <c r="H94" s="5"/>
      <c r="I94" s="5"/>
      <c r="J94" s="5"/>
      <c r="K94" s="5"/>
      <c r="L94" s="5"/>
      <c r="M94" s="5"/>
      <c r="N94" s="5"/>
      <c r="O94" t="str">
        <f>IF(N94="","",IFERROR(VLOOKUP(N94,TVA!$A$4:$C$8,3,FALSE),""))</f>
        <v/>
      </c>
      <c r="P94" t="str">
        <f t="shared" si="6"/>
        <v/>
      </c>
      <c r="Q94" t="str">
        <f t="shared" si="7"/>
        <v/>
      </c>
      <c r="R94" s="5"/>
      <c r="S94" s="5"/>
      <c r="T94" s="5"/>
      <c r="U94" s="5"/>
      <c r="V94" s="5"/>
      <c r="W94" s="5"/>
      <c r="X94" t="str">
        <f t="shared" si="8"/>
        <v/>
      </c>
      <c r="Y94" t="str">
        <f>IF(C94="","",IF(ABS(X94)&lt;=PARAMETRES!$B$8,"OK","À équilibrer"))</f>
        <v/>
      </c>
    </row>
    <row r="95" spans="1:25" x14ac:dyDescent="0.25">
      <c r="A95" s="5"/>
      <c r="B95" t="str">
        <f>IF(A95="","",IFERROR(VLOOKUP(A95,PARAMETRES!$A$13:$B$17,2,FALSE),""))</f>
        <v/>
      </c>
      <c r="C95" s="5"/>
      <c r="D95" s="5"/>
      <c r="E95" s="5"/>
      <c r="F95" t="str">
        <f>IF(E95="","",IFERROR(VLOOKUP(E95,PLAN_PCG!$A$4:$B$81,2,FALSE),""))</f>
        <v/>
      </c>
      <c r="G95" s="5"/>
      <c r="H95" s="5"/>
      <c r="I95" s="5"/>
      <c r="J95" s="5"/>
      <c r="K95" s="5"/>
      <c r="L95" s="5"/>
      <c r="M95" s="5"/>
      <c r="N95" s="5"/>
      <c r="O95" t="str">
        <f>IF(N95="","",IFERROR(VLOOKUP(N95,TVA!$A$4:$C$8,3,FALSE),""))</f>
        <v/>
      </c>
      <c r="P95" t="str">
        <f t="shared" si="6"/>
        <v/>
      </c>
      <c r="Q95" t="str">
        <f t="shared" si="7"/>
        <v/>
      </c>
      <c r="R95" s="5"/>
      <c r="S95" s="5"/>
      <c r="T95" s="5"/>
      <c r="U95" s="5"/>
      <c r="V95" s="5"/>
      <c r="W95" s="5"/>
      <c r="X95" t="str">
        <f t="shared" si="8"/>
        <v/>
      </c>
      <c r="Y95" t="str">
        <f>IF(C95="","",IF(ABS(X95)&lt;=PARAMETRES!$B$8,"OK","À équilibrer"))</f>
        <v/>
      </c>
    </row>
    <row r="96" spans="1:25" x14ac:dyDescent="0.25">
      <c r="A96" s="5"/>
      <c r="B96" t="str">
        <f>IF(A96="","",IFERROR(VLOOKUP(A96,PARAMETRES!$A$13:$B$17,2,FALSE),""))</f>
        <v/>
      </c>
      <c r="C96" s="5"/>
      <c r="D96" s="5"/>
      <c r="E96" s="5"/>
      <c r="F96" t="str">
        <f>IF(E96="","",IFERROR(VLOOKUP(E96,PLAN_PCG!$A$4:$B$81,2,FALSE),""))</f>
        <v/>
      </c>
      <c r="G96" s="5"/>
      <c r="H96" s="5"/>
      <c r="I96" s="5"/>
      <c r="J96" s="5"/>
      <c r="K96" s="5"/>
      <c r="L96" s="5"/>
      <c r="M96" s="5"/>
      <c r="N96" s="5"/>
      <c r="O96" t="str">
        <f>IF(N96="","",IFERROR(VLOOKUP(N96,TVA!$A$4:$C$8,3,FALSE),""))</f>
        <v/>
      </c>
      <c r="P96" t="str">
        <f t="shared" si="6"/>
        <v/>
      </c>
      <c r="Q96" t="str">
        <f t="shared" si="7"/>
        <v/>
      </c>
      <c r="R96" s="5"/>
      <c r="S96" s="5"/>
      <c r="T96" s="5"/>
      <c r="U96" s="5"/>
      <c r="V96" s="5"/>
      <c r="W96" s="5"/>
      <c r="X96" t="str">
        <f t="shared" si="8"/>
        <v/>
      </c>
      <c r="Y96" t="str">
        <f>IF(C96="","",IF(ABS(X96)&lt;=PARAMETRES!$B$8,"OK","À équilibrer"))</f>
        <v/>
      </c>
    </row>
    <row r="97" spans="1:25" x14ac:dyDescent="0.25">
      <c r="A97" s="5"/>
      <c r="B97" t="str">
        <f>IF(A97="","",IFERROR(VLOOKUP(A97,PARAMETRES!$A$13:$B$17,2,FALSE),""))</f>
        <v/>
      </c>
      <c r="C97" s="5"/>
      <c r="D97" s="5"/>
      <c r="E97" s="5"/>
      <c r="F97" t="str">
        <f>IF(E97="","",IFERROR(VLOOKUP(E97,PLAN_PCG!$A$4:$B$81,2,FALSE),""))</f>
        <v/>
      </c>
      <c r="G97" s="5"/>
      <c r="H97" s="5"/>
      <c r="I97" s="5"/>
      <c r="J97" s="5"/>
      <c r="K97" s="5"/>
      <c r="L97" s="5"/>
      <c r="M97" s="5"/>
      <c r="N97" s="5"/>
      <c r="O97" t="str">
        <f>IF(N97="","",IFERROR(VLOOKUP(N97,TVA!$A$4:$C$8,3,FALSE),""))</f>
        <v/>
      </c>
      <c r="P97" t="str">
        <f t="shared" si="6"/>
        <v/>
      </c>
      <c r="Q97" t="str">
        <f t="shared" si="7"/>
        <v/>
      </c>
      <c r="R97" s="5"/>
      <c r="S97" s="5"/>
      <c r="T97" s="5"/>
      <c r="U97" s="5"/>
      <c r="V97" s="5"/>
      <c r="W97" s="5"/>
      <c r="X97" t="str">
        <f t="shared" si="8"/>
        <v/>
      </c>
      <c r="Y97" t="str">
        <f>IF(C97="","",IF(ABS(X97)&lt;=PARAMETRES!$B$8,"OK","À équilibrer"))</f>
        <v/>
      </c>
    </row>
    <row r="98" spans="1:25" x14ac:dyDescent="0.25">
      <c r="A98" s="5"/>
      <c r="B98" t="str">
        <f>IF(A98="","",IFERROR(VLOOKUP(A98,PARAMETRES!$A$13:$B$17,2,FALSE),""))</f>
        <v/>
      </c>
      <c r="C98" s="5"/>
      <c r="D98" s="5"/>
      <c r="E98" s="5"/>
      <c r="F98" t="str">
        <f>IF(E98="","",IFERROR(VLOOKUP(E98,PLAN_PCG!$A$4:$B$81,2,FALSE),""))</f>
        <v/>
      </c>
      <c r="G98" s="5"/>
      <c r="H98" s="5"/>
      <c r="I98" s="5"/>
      <c r="J98" s="5"/>
      <c r="K98" s="5"/>
      <c r="L98" s="5"/>
      <c r="M98" s="5"/>
      <c r="N98" s="5"/>
      <c r="O98" t="str">
        <f>IF(N98="","",IFERROR(VLOOKUP(N98,TVA!$A$4:$C$8,3,FALSE),""))</f>
        <v/>
      </c>
      <c r="P98" t="str">
        <f t="shared" si="6"/>
        <v/>
      </c>
      <c r="Q98" t="str">
        <f t="shared" si="7"/>
        <v/>
      </c>
      <c r="R98" s="5"/>
      <c r="S98" s="5"/>
      <c r="T98" s="5"/>
      <c r="U98" s="5"/>
      <c r="V98" s="5"/>
      <c r="W98" s="5"/>
      <c r="X98" t="str">
        <f t="shared" si="8"/>
        <v/>
      </c>
      <c r="Y98" t="str">
        <f>IF(C98="","",IF(ABS(X98)&lt;=PARAMETRES!$B$8,"OK","À équilibrer"))</f>
        <v/>
      </c>
    </row>
    <row r="99" spans="1:25" x14ac:dyDescent="0.25">
      <c r="A99" s="5"/>
      <c r="B99" t="str">
        <f>IF(A99="","",IFERROR(VLOOKUP(A99,PARAMETRES!$A$13:$B$17,2,FALSE),""))</f>
        <v/>
      </c>
      <c r="C99" s="5"/>
      <c r="D99" s="5"/>
      <c r="E99" s="5"/>
      <c r="F99" t="str">
        <f>IF(E99="","",IFERROR(VLOOKUP(E99,PLAN_PCG!$A$4:$B$81,2,FALSE),""))</f>
        <v/>
      </c>
      <c r="G99" s="5"/>
      <c r="H99" s="5"/>
      <c r="I99" s="5"/>
      <c r="J99" s="5"/>
      <c r="K99" s="5"/>
      <c r="L99" s="5"/>
      <c r="M99" s="5"/>
      <c r="N99" s="5"/>
      <c r="O99" t="str">
        <f>IF(N99="","",IFERROR(VLOOKUP(N99,TVA!$A$4:$C$8,3,FALSE),""))</f>
        <v/>
      </c>
      <c r="P99" t="str">
        <f t="shared" si="6"/>
        <v/>
      </c>
      <c r="Q99" t="str">
        <f t="shared" si="7"/>
        <v/>
      </c>
      <c r="R99" s="5"/>
      <c r="S99" s="5"/>
      <c r="T99" s="5"/>
      <c r="U99" s="5"/>
      <c r="V99" s="5"/>
      <c r="W99" s="5"/>
      <c r="X99" t="str">
        <f t="shared" si="8"/>
        <v/>
      </c>
      <c r="Y99" t="str">
        <f>IF(C99="","",IF(ABS(X99)&lt;=PARAMETRES!$B$8,"OK","À équilibrer"))</f>
        <v/>
      </c>
    </row>
    <row r="100" spans="1:25" x14ac:dyDescent="0.25">
      <c r="A100" s="5"/>
      <c r="B100" t="str">
        <f>IF(A100="","",IFERROR(VLOOKUP(A100,PARAMETRES!$A$13:$B$17,2,FALSE),""))</f>
        <v/>
      </c>
      <c r="C100" s="5"/>
      <c r="D100" s="5"/>
      <c r="E100" s="5"/>
      <c r="F100" t="str">
        <f>IF(E100="","",IFERROR(VLOOKUP(E100,PLAN_PCG!$A$4:$B$81,2,FALSE),""))</f>
        <v/>
      </c>
      <c r="G100" s="5"/>
      <c r="H100" s="5"/>
      <c r="I100" s="5"/>
      <c r="J100" s="5"/>
      <c r="K100" s="5"/>
      <c r="L100" s="5"/>
      <c r="M100" s="5"/>
      <c r="N100" s="5"/>
      <c r="O100" t="str">
        <f>IF(N100="","",IFERROR(VLOOKUP(N100,TVA!$A$4:$C$8,3,FALSE),""))</f>
        <v/>
      </c>
      <c r="P100" t="str">
        <f t="shared" si="6"/>
        <v/>
      </c>
      <c r="Q100" t="str">
        <f t="shared" si="7"/>
        <v/>
      </c>
      <c r="R100" s="5"/>
      <c r="S100" s="5"/>
      <c r="T100" s="5"/>
      <c r="U100" s="5"/>
      <c r="V100" s="5"/>
      <c r="W100" s="5"/>
      <c r="X100" t="str">
        <f t="shared" si="8"/>
        <v/>
      </c>
      <c r="Y100" t="str">
        <f>IF(C100="","",IF(ABS(X100)&lt;=PARAMETRES!$B$8,"OK","À équilibrer"))</f>
        <v/>
      </c>
    </row>
    <row r="101" spans="1:25" x14ac:dyDescent="0.25">
      <c r="A101" s="5"/>
      <c r="B101" t="str">
        <f>IF(A101="","",IFERROR(VLOOKUP(A101,PARAMETRES!$A$13:$B$17,2,FALSE),""))</f>
        <v/>
      </c>
      <c r="C101" s="5"/>
      <c r="D101" s="5"/>
      <c r="E101" s="5"/>
      <c r="F101" t="str">
        <f>IF(E101="","",IFERROR(VLOOKUP(E101,PLAN_PCG!$A$4:$B$81,2,FALSE),""))</f>
        <v/>
      </c>
      <c r="G101" s="5"/>
      <c r="H101" s="5"/>
      <c r="I101" s="5"/>
      <c r="J101" s="5"/>
      <c r="K101" s="5"/>
      <c r="L101" s="5"/>
      <c r="M101" s="5"/>
      <c r="N101" s="5"/>
      <c r="O101" t="str">
        <f>IF(N101="","",IFERROR(VLOOKUP(N101,TVA!$A$4:$C$8,3,FALSE),""))</f>
        <v/>
      </c>
      <c r="P101" t="str">
        <f t="shared" si="6"/>
        <v/>
      </c>
      <c r="Q101" t="str">
        <f t="shared" si="7"/>
        <v/>
      </c>
      <c r="R101" s="5"/>
      <c r="S101" s="5"/>
      <c r="T101" s="5"/>
      <c r="U101" s="5"/>
      <c r="V101" s="5"/>
      <c r="W101" s="5"/>
      <c r="X101" t="str">
        <f t="shared" si="8"/>
        <v/>
      </c>
      <c r="Y101" t="str">
        <f>IF(C101="","",IF(ABS(X101)&lt;=PARAMETRES!$B$8,"OK","À équilibrer"))</f>
        <v/>
      </c>
    </row>
    <row r="102" spans="1:25" x14ac:dyDescent="0.25">
      <c r="A102" s="5"/>
      <c r="B102" t="str">
        <f>IF(A102="","",IFERROR(VLOOKUP(A102,PARAMETRES!$A$13:$B$17,2,FALSE),""))</f>
        <v/>
      </c>
      <c r="C102" s="5"/>
      <c r="D102" s="5"/>
      <c r="E102" s="5"/>
      <c r="F102" t="str">
        <f>IF(E102="","",IFERROR(VLOOKUP(E102,PLAN_PCG!$A$4:$B$81,2,FALSE),""))</f>
        <v/>
      </c>
      <c r="G102" s="5"/>
      <c r="H102" s="5"/>
      <c r="I102" s="5"/>
      <c r="J102" s="5"/>
      <c r="K102" s="5"/>
      <c r="L102" s="5"/>
      <c r="M102" s="5"/>
      <c r="N102" s="5"/>
      <c r="O102" t="str">
        <f>IF(N102="","",IFERROR(VLOOKUP(N102,TVA!$A$4:$C$8,3,FALSE),""))</f>
        <v/>
      </c>
      <c r="P102" t="str">
        <f t="shared" ref="P102:P133" si="9">IF(N102="","",IF(L102&gt;0,L102,IF(M102&gt;0,M102,"")))</f>
        <v/>
      </c>
      <c r="Q102" t="str">
        <f t="shared" ref="Q102:Q133" si="10">IF(N102="","",IF(P102="","",P102*O102))</f>
        <v/>
      </c>
      <c r="R102" s="5"/>
      <c r="S102" s="5"/>
      <c r="T102" s="5"/>
      <c r="U102" s="5"/>
      <c r="V102" s="5"/>
      <c r="W102" s="5"/>
      <c r="X102" t="str">
        <f t="shared" ref="X102:X133" si="11">IF(C102="","",SUMIFS($L$6:$L$205,$C$6:$C$205,C102)-SUMIFS($M$6:$M$205,$C$6:$C$205,C102))</f>
        <v/>
      </c>
      <c r="Y102" t="str">
        <f>IF(C102="","",IF(ABS(X102)&lt;=PARAMETRES!$B$8,"OK","À équilibrer"))</f>
        <v/>
      </c>
    </row>
    <row r="103" spans="1:25" x14ac:dyDescent="0.25">
      <c r="A103" s="5"/>
      <c r="B103" t="str">
        <f>IF(A103="","",IFERROR(VLOOKUP(A103,PARAMETRES!$A$13:$B$17,2,FALSE),""))</f>
        <v/>
      </c>
      <c r="C103" s="5"/>
      <c r="D103" s="5"/>
      <c r="E103" s="5"/>
      <c r="F103" t="str">
        <f>IF(E103="","",IFERROR(VLOOKUP(E103,PLAN_PCG!$A$4:$B$81,2,FALSE),""))</f>
        <v/>
      </c>
      <c r="G103" s="5"/>
      <c r="H103" s="5"/>
      <c r="I103" s="5"/>
      <c r="J103" s="5"/>
      <c r="K103" s="5"/>
      <c r="L103" s="5"/>
      <c r="M103" s="5"/>
      <c r="N103" s="5"/>
      <c r="O103" t="str">
        <f>IF(N103="","",IFERROR(VLOOKUP(N103,TVA!$A$4:$C$8,3,FALSE),""))</f>
        <v/>
      </c>
      <c r="P103" t="str">
        <f t="shared" si="9"/>
        <v/>
      </c>
      <c r="Q103" t="str">
        <f t="shared" si="10"/>
        <v/>
      </c>
      <c r="R103" s="5"/>
      <c r="S103" s="5"/>
      <c r="T103" s="5"/>
      <c r="U103" s="5"/>
      <c r="V103" s="5"/>
      <c r="W103" s="5"/>
      <c r="X103" t="str">
        <f t="shared" si="11"/>
        <v/>
      </c>
      <c r="Y103" t="str">
        <f>IF(C103="","",IF(ABS(X103)&lt;=PARAMETRES!$B$8,"OK","À équilibrer"))</f>
        <v/>
      </c>
    </row>
    <row r="104" spans="1:25" x14ac:dyDescent="0.25">
      <c r="A104" s="5"/>
      <c r="B104" t="str">
        <f>IF(A104="","",IFERROR(VLOOKUP(A104,PARAMETRES!$A$13:$B$17,2,FALSE),""))</f>
        <v/>
      </c>
      <c r="C104" s="5"/>
      <c r="D104" s="5"/>
      <c r="E104" s="5"/>
      <c r="F104" t="str">
        <f>IF(E104="","",IFERROR(VLOOKUP(E104,PLAN_PCG!$A$4:$B$81,2,FALSE),""))</f>
        <v/>
      </c>
      <c r="G104" s="5"/>
      <c r="H104" s="5"/>
      <c r="I104" s="5"/>
      <c r="J104" s="5"/>
      <c r="K104" s="5"/>
      <c r="L104" s="5"/>
      <c r="M104" s="5"/>
      <c r="N104" s="5"/>
      <c r="O104" t="str">
        <f>IF(N104="","",IFERROR(VLOOKUP(N104,TVA!$A$4:$C$8,3,FALSE),""))</f>
        <v/>
      </c>
      <c r="P104" t="str">
        <f t="shared" si="9"/>
        <v/>
      </c>
      <c r="Q104" t="str">
        <f t="shared" si="10"/>
        <v/>
      </c>
      <c r="R104" s="5"/>
      <c r="S104" s="5"/>
      <c r="T104" s="5"/>
      <c r="U104" s="5"/>
      <c r="V104" s="5"/>
      <c r="W104" s="5"/>
      <c r="X104" t="str">
        <f t="shared" si="11"/>
        <v/>
      </c>
      <c r="Y104" t="str">
        <f>IF(C104="","",IF(ABS(X104)&lt;=PARAMETRES!$B$8,"OK","À équilibrer"))</f>
        <v/>
      </c>
    </row>
    <row r="105" spans="1:25" x14ac:dyDescent="0.25">
      <c r="A105" s="5"/>
      <c r="B105" t="str">
        <f>IF(A105="","",IFERROR(VLOOKUP(A105,PARAMETRES!$A$13:$B$17,2,FALSE),""))</f>
        <v/>
      </c>
      <c r="C105" s="5"/>
      <c r="D105" s="5"/>
      <c r="E105" s="5"/>
      <c r="F105" t="str">
        <f>IF(E105="","",IFERROR(VLOOKUP(E105,PLAN_PCG!$A$4:$B$81,2,FALSE),""))</f>
        <v/>
      </c>
      <c r="G105" s="5"/>
      <c r="H105" s="5"/>
      <c r="I105" s="5"/>
      <c r="J105" s="5"/>
      <c r="K105" s="5"/>
      <c r="L105" s="5"/>
      <c r="M105" s="5"/>
      <c r="N105" s="5"/>
      <c r="O105" t="str">
        <f>IF(N105="","",IFERROR(VLOOKUP(N105,TVA!$A$4:$C$8,3,FALSE),""))</f>
        <v/>
      </c>
      <c r="P105" t="str">
        <f t="shared" si="9"/>
        <v/>
      </c>
      <c r="Q105" t="str">
        <f t="shared" si="10"/>
        <v/>
      </c>
      <c r="R105" s="5"/>
      <c r="S105" s="5"/>
      <c r="T105" s="5"/>
      <c r="U105" s="5"/>
      <c r="V105" s="5"/>
      <c r="W105" s="5"/>
      <c r="X105" t="str">
        <f t="shared" si="11"/>
        <v/>
      </c>
      <c r="Y105" t="str">
        <f>IF(C105="","",IF(ABS(X105)&lt;=PARAMETRES!$B$8,"OK","À équilibrer"))</f>
        <v/>
      </c>
    </row>
    <row r="106" spans="1:25" x14ac:dyDescent="0.25">
      <c r="A106" s="5"/>
      <c r="B106" t="str">
        <f>IF(A106="","",IFERROR(VLOOKUP(A106,PARAMETRES!$A$13:$B$17,2,FALSE),""))</f>
        <v/>
      </c>
      <c r="C106" s="5"/>
      <c r="D106" s="5"/>
      <c r="E106" s="5"/>
      <c r="F106" t="str">
        <f>IF(E106="","",IFERROR(VLOOKUP(E106,PLAN_PCG!$A$4:$B$81,2,FALSE),""))</f>
        <v/>
      </c>
      <c r="G106" s="5"/>
      <c r="H106" s="5"/>
      <c r="I106" s="5"/>
      <c r="J106" s="5"/>
      <c r="K106" s="5"/>
      <c r="L106" s="5"/>
      <c r="M106" s="5"/>
      <c r="N106" s="5"/>
      <c r="O106" t="str">
        <f>IF(N106="","",IFERROR(VLOOKUP(N106,TVA!$A$4:$C$8,3,FALSE),""))</f>
        <v/>
      </c>
      <c r="P106" t="str">
        <f t="shared" si="9"/>
        <v/>
      </c>
      <c r="Q106" t="str">
        <f t="shared" si="10"/>
        <v/>
      </c>
      <c r="R106" s="5"/>
      <c r="S106" s="5"/>
      <c r="T106" s="5"/>
      <c r="U106" s="5"/>
      <c r="V106" s="5"/>
      <c r="W106" s="5"/>
      <c r="X106" t="str">
        <f t="shared" si="11"/>
        <v/>
      </c>
      <c r="Y106" t="str">
        <f>IF(C106="","",IF(ABS(X106)&lt;=PARAMETRES!$B$8,"OK","À équilibrer"))</f>
        <v/>
      </c>
    </row>
    <row r="107" spans="1:25" x14ac:dyDescent="0.25">
      <c r="A107" s="5"/>
      <c r="B107" t="str">
        <f>IF(A107="","",IFERROR(VLOOKUP(A107,PARAMETRES!$A$13:$B$17,2,FALSE),""))</f>
        <v/>
      </c>
      <c r="C107" s="5"/>
      <c r="D107" s="5"/>
      <c r="E107" s="5"/>
      <c r="F107" t="str">
        <f>IF(E107="","",IFERROR(VLOOKUP(E107,PLAN_PCG!$A$4:$B$81,2,FALSE),""))</f>
        <v/>
      </c>
      <c r="G107" s="5"/>
      <c r="H107" s="5"/>
      <c r="I107" s="5"/>
      <c r="J107" s="5"/>
      <c r="K107" s="5"/>
      <c r="L107" s="5"/>
      <c r="M107" s="5"/>
      <c r="N107" s="5"/>
      <c r="O107" t="str">
        <f>IF(N107="","",IFERROR(VLOOKUP(N107,TVA!$A$4:$C$8,3,FALSE),""))</f>
        <v/>
      </c>
      <c r="P107" t="str">
        <f t="shared" si="9"/>
        <v/>
      </c>
      <c r="Q107" t="str">
        <f t="shared" si="10"/>
        <v/>
      </c>
      <c r="R107" s="5"/>
      <c r="S107" s="5"/>
      <c r="T107" s="5"/>
      <c r="U107" s="5"/>
      <c r="V107" s="5"/>
      <c r="W107" s="5"/>
      <c r="X107" t="str">
        <f t="shared" si="11"/>
        <v/>
      </c>
      <c r="Y107" t="str">
        <f>IF(C107="","",IF(ABS(X107)&lt;=PARAMETRES!$B$8,"OK","À équilibrer"))</f>
        <v/>
      </c>
    </row>
    <row r="108" spans="1:25" x14ac:dyDescent="0.25">
      <c r="A108" s="5"/>
      <c r="B108" t="str">
        <f>IF(A108="","",IFERROR(VLOOKUP(A108,PARAMETRES!$A$13:$B$17,2,FALSE),""))</f>
        <v/>
      </c>
      <c r="C108" s="5"/>
      <c r="D108" s="5"/>
      <c r="E108" s="5"/>
      <c r="F108" t="str">
        <f>IF(E108="","",IFERROR(VLOOKUP(E108,PLAN_PCG!$A$4:$B$81,2,FALSE),""))</f>
        <v/>
      </c>
      <c r="G108" s="5"/>
      <c r="H108" s="5"/>
      <c r="I108" s="5"/>
      <c r="J108" s="5"/>
      <c r="K108" s="5"/>
      <c r="L108" s="5"/>
      <c r="M108" s="5"/>
      <c r="N108" s="5"/>
      <c r="O108" t="str">
        <f>IF(N108="","",IFERROR(VLOOKUP(N108,TVA!$A$4:$C$8,3,FALSE),""))</f>
        <v/>
      </c>
      <c r="P108" t="str">
        <f t="shared" si="9"/>
        <v/>
      </c>
      <c r="Q108" t="str">
        <f t="shared" si="10"/>
        <v/>
      </c>
      <c r="R108" s="5"/>
      <c r="S108" s="5"/>
      <c r="T108" s="5"/>
      <c r="U108" s="5"/>
      <c r="V108" s="5"/>
      <c r="W108" s="5"/>
      <c r="X108" t="str">
        <f t="shared" si="11"/>
        <v/>
      </c>
      <c r="Y108" t="str">
        <f>IF(C108="","",IF(ABS(X108)&lt;=PARAMETRES!$B$8,"OK","À équilibrer"))</f>
        <v/>
      </c>
    </row>
    <row r="109" spans="1:25" x14ac:dyDescent="0.25">
      <c r="A109" s="5"/>
      <c r="B109" t="str">
        <f>IF(A109="","",IFERROR(VLOOKUP(A109,PARAMETRES!$A$13:$B$17,2,FALSE),""))</f>
        <v/>
      </c>
      <c r="C109" s="5"/>
      <c r="D109" s="5"/>
      <c r="E109" s="5"/>
      <c r="F109" t="str">
        <f>IF(E109="","",IFERROR(VLOOKUP(E109,PLAN_PCG!$A$4:$B$81,2,FALSE),""))</f>
        <v/>
      </c>
      <c r="G109" s="5"/>
      <c r="H109" s="5"/>
      <c r="I109" s="5"/>
      <c r="J109" s="5"/>
      <c r="K109" s="5"/>
      <c r="L109" s="5"/>
      <c r="M109" s="5"/>
      <c r="N109" s="5"/>
      <c r="O109" t="str">
        <f>IF(N109="","",IFERROR(VLOOKUP(N109,TVA!$A$4:$C$8,3,FALSE),""))</f>
        <v/>
      </c>
      <c r="P109" t="str">
        <f t="shared" si="9"/>
        <v/>
      </c>
      <c r="Q109" t="str">
        <f t="shared" si="10"/>
        <v/>
      </c>
      <c r="R109" s="5"/>
      <c r="S109" s="5"/>
      <c r="T109" s="5"/>
      <c r="U109" s="5"/>
      <c r="V109" s="5"/>
      <c r="W109" s="5"/>
      <c r="X109" t="str">
        <f t="shared" si="11"/>
        <v/>
      </c>
      <c r="Y109" t="str">
        <f>IF(C109="","",IF(ABS(X109)&lt;=PARAMETRES!$B$8,"OK","À équilibrer"))</f>
        <v/>
      </c>
    </row>
    <row r="110" spans="1:25" x14ac:dyDescent="0.25">
      <c r="A110" s="5"/>
      <c r="B110" t="str">
        <f>IF(A110="","",IFERROR(VLOOKUP(A110,PARAMETRES!$A$13:$B$17,2,FALSE),""))</f>
        <v/>
      </c>
      <c r="C110" s="5"/>
      <c r="D110" s="5"/>
      <c r="E110" s="5"/>
      <c r="F110" t="str">
        <f>IF(E110="","",IFERROR(VLOOKUP(E110,PLAN_PCG!$A$4:$B$81,2,FALSE),""))</f>
        <v/>
      </c>
      <c r="G110" s="5"/>
      <c r="H110" s="5"/>
      <c r="I110" s="5"/>
      <c r="J110" s="5"/>
      <c r="K110" s="5"/>
      <c r="L110" s="5"/>
      <c r="M110" s="5"/>
      <c r="N110" s="5"/>
      <c r="O110" t="str">
        <f>IF(N110="","",IFERROR(VLOOKUP(N110,TVA!$A$4:$C$8,3,FALSE),""))</f>
        <v/>
      </c>
      <c r="P110" t="str">
        <f t="shared" si="9"/>
        <v/>
      </c>
      <c r="Q110" t="str">
        <f t="shared" si="10"/>
        <v/>
      </c>
      <c r="R110" s="5"/>
      <c r="S110" s="5"/>
      <c r="T110" s="5"/>
      <c r="U110" s="5"/>
      <c r="V110" s="5"/>
      <c r="W110" s="5"/>
      <c r="X110" t="str">
        <f t="shared" si="11"/>
        <v/>
      </c>
      <c r="Y110" t="str">
        <f>IF(C110="","",IF(ABS(X110)&lt;=PARAMETRES!$B$8,"OK","À équilibrer"))</f>
        <v/>
      </c>
    </row>
    <row r="111" spans="1:25" x14ac:dyDescent="0.25">
      <c r="A111" s="5"/>
      <c r="B111" t="str">
        <f>IF(A111="","",IFERROR(VLOOKUP(A111,PARAMETRES!$A$13:$B$17,2,FALSE),""))</f>
        <v/>
      </c>
      <c r="C111" s="5"/>
      <c r="D111" s="5"/>
      <c r="E111" s="5"/>
      <c r="F111" t="str">
        <f>IF(E111="","",IFERROR(VLOOKUP(E111,PLAN_PCG!$A$4:$B$81,2,FALSE),""))</f>
        <v/>
      </c>
      <c r="G111" s="5"/>
      <c r="H111" s="5"/>
      <c r="I111" s="5"/>
      <c r="J111" s="5"/>
      <c r="K111" s="5"/>
      <c r="L111" s="5"/>
      <c r="M111" s="5"/>
      <c r="N111" s="5"/>
      <c r="O111" t="str">
        <f>IF(N111="","",IFERROR(VLOOKUP(N111,TVA!$A$4:$C$8,3,FALSE),""))</f>
        <v/>
      </c>
      <c r="P111" t="str">
        <f t="shared" si="9"/>
        <v/>
      </c>
      <c r="Q111" t="str">
        <f t="shared" si="10"/>
        <v/>
      </c>
      <c r="R111" s="5"/>
      <c r="S111" s="5"/>
      <c r="T111" s="5"/>
      <c r="U111" s="5"/>
      <c r="V111" s="5"/>
      <c r="W111" s="5"/>
      <c r="X111" t="str">
        <f t="shared" si="11"/>
        <v/>
      </c>
      <c r="Y111" t="str">
        <f>IF(C111="","",IF(ABS(X111)&lt;=PARAMETRES!$B$8,"OK","À équilibrer"))</f>
        <v/>
      </c>
    </row>
    <row r="112" spans="1:25" x14ac:dyDescent="0.25">
      <c r="A112" s="5"/>
      <c r="B112" t="str">
        <f>IF(A112="","",IFERROR(VLOOKUP(A112,PARAMETRES!$A$13:$B$17,2,FALSE),""))</f>
        <v/>
      </c>
      <c r="C112" s="5"/>
      <c r="D112" s="5"/>
      <c r="E112" s="5"/>
      <c r="F112" t="str">
        <f>IF(E112="","",IFERROR(VLOOKUP(E112,PLAN_PCG!$A$4:$B$81,2,FALSE),""))</f>
        <v/>
      </c>
      <c r="G112" s="5"/>
      <c r="H112" s="5"/>
      <c r="I112" s="5"/>
      <c r="J112" s="5"/>
      <c r="K112" s="5"/>
      <c r="L112" s="5"/>
      <c r="M112" s="5"/>
      <c r="N112" s="5"/>
      <c r="O112" t="str">
        <f>IF(N112="","",IFERROR(VLOOKUP(N112,TVA!$A$4:$C$8,3,FALSE),""))</f>
        <v/>
      </c>
      <c r="P112" t="str">
        <f t="shared" si="9"/>
        <v/>
      </c>
      <c r="Q112" t="str">
        <f t="shared" si="10"/>
        <v/>
      </c>
      <c r="R112" s="5"/>
      <c r="S112" s="5"/>
      <c r="T112" s="5"/>
      <c r="U112" s="5"/>
      <c r="V112" s="5"/>
      <c r="W112" s="5"/>
      <c r="X112" t="str">
        <f t="shared" si="11"/>
        <v/>
      </c>
      <c r="Y112" t="str">
        <f>IF(C112="","",IF(ABS(X112)&lt;=PARAMETRES!$B$8,"OK","À équilibrer"))</f>
        <v/>
      </c>
    </row>
    <row r="113" spans="1:25" x14ac:dyDescent="0.25">
      <c r="A113" s="5"/>
      <c r="B113" t="str">
        <f>IF(A113="","",IFERROR(VLOOKUP(A113,PARAMETRES!$A$13:$B$17,2,FALSE),""))</f>
        <v/>
      </c>
      <c r="C113" s="5"/>
      <c r="D113" s="5"/>
      <c r="E113" s="5"/>
      <c r="F113" t="str">
        <f>IF(E113="","",IFERROR(VLOOKUP(E113,PLAN_PCG!$A$4:$B$81,2,FALSE),""))</f>
        <v/>
      </c>
      <c r="G113" s="5"/>
      <c r="H113" s="5"/>
      <c r="I113" s="5"/>
      <c r="J113" s="5"/>
      <c r="K113" s="5"/>
      <c r="L113" s="5"/>
      <c r="M113" s="5"/>
      <c r="N113" s="5"/>
      <c r="O113" t="str">
        <f>IF(N113="","",IFERROR(VLOOKUP(N113,TVA!$A$4:$C$8,3,FALSE),""))</f>
        <v/>
      </c>
      <c r="P113" t="str">
        <f t="shared" si="9"/>
        <v/>
      </c>
      <c r="Q113" t="str">
        <f t="shared" si="10"/>
        <v/>
      </c>
      <c r="R113" s="5"/>
      <c r="S113" s="5"/>
      <c r="T113" s="5"/>
      <c r="U113" s="5"/>
      <c r="V113" s="5"/>
      <c r="W113" s="5"/>
      <c r="X113" t="str">
        <f t="shared" si="11"/>
        <v/>
      </c>
      <c r="Y113" t="str">
        <f>IF(C113="","",IF(ABS(X113)&lt;=PARAMETRES!$B$8,"OK","À équilibrer"))</f>
        <v/>
      </c>
    </row>
    <row r="114" spans="1:25" x14ac:dyDescent="0.25">
      <c r="A114" s="5"/>
      <c r="B114" t="str">
        <f>IF(A114="","",IFERROR(VLOOKUP(A114,PARAMETRES!$A$13:$B$17,2,FALSE),""))</f>
        <v/>
      </c>
      <c r="C114" s="5"/>
      <c r="D114" s="5"/>
      <c r="E114" s="5"/>
      <c r="F114" t="str">
        <f>IF(E114="","",IFERROR(VLOOKUP(E114,PLAN_PCG!$A$4:$B$81,2,FALSE),""))</f>
        <v/>
      </c>
      <c r="G114" s="5"/>
      <c r="H114" s="5"/>
      <c r="I114" s="5"/>
      <c r="J114" s="5"/>
      <c r="K114" s="5"/>
      <c r="L114" s="5"/>
      <c r="M114" s="5"/>
      <c r="N114" s="5"/>
      <c r="O114" t="str">
        <f>IF(N114="","",IFERROR(VLOOKUP(N114,TVA!$A$4:$C$8,3,FALSE),""))</f>
        <v/>
      </c>
      <c r="P114" t="str">
        <f t="shared" si="9"/>
        <v/>
      </c>
      <c r="Q114" t="str">
        <f t="shared" si="10"/>
        <v/>
      </c>
      <c r="R114" s="5"/>
      <c r="S114" s="5"/>
      <c r="T114" s="5"/>
      <c r="U114" s="5"/>
      <c r="V114" s="5"/>
      <c r="W114" s="5"/>
      <c r="X114" t="str">
        <f t="shared" si="11"/>
        <v/>
      </c>
      <c r="Y114" t="str">
        <f>IF(C114="","",IF(ABS(X114)&lt;=PARAMETRES!$B$8,"OK","À équilibrer"))</f>
        <v/>
      </c>
    </row>
    <row r="115" spans="1:25" x14ac:dyDescent="0.25">
      <c r="A115" s="5"/>
      <c r="B115" t="str">
        <f>IF(A115="","",IFERROR(VLOOKUP(A115,PARAMETRES!$A$13:$B$17,2,FALSE),""))</f>
        <v/>
      </c>
      <c r="C115" s="5"/>
      <c r="D115" s="5"/>
      <c r="E115" s="5"/>
      <c r="F115" t="str">
        <f>IF(E115="","",IFERROR(VLOOKUP(E115,PLAN_PCG!$A$4:$B$81,2,FALSE),""))</f>
        <v/>
      </c>
      <c r="G115" s="5"/>
      <c r="H115" s="5"/>
      <c r="I115" s="5"/>
      <c r="J115" s="5"/>
      <c r="K115" s="5"/>
      <c r="L115" s="5"/>
      <c r="M115" s="5"/>
      <c r="N115" s="5"/>
      <c r="O115" t="str">
        <f>IF(N115="","",IFERROR(VLOOKUP(N115,TVA!$A$4:$C$8,3,FALSE),""))</f>
        <v/>
      </c>
      <c r="P115" t="str">
        <f t="shared" si="9"/>
        <v/>
      </c>
      <c r="Q115" t="str">
        <f t="shared" si="10"/>
        <v/>
      </c>
      <c r="R115" s="5"/>
      <c r="S115" s="5"/>
      <c r="T115" s="5"/>
      <c r="U115" s="5"/>
      <c r="V115" s="5"/>
      <c r="W115" s="5"/>
      <c r="X115" t="str">
        <f t="shared" si="11"/>
        <v/>
      </c>
      <c r="Y115" t="str">
        <f>IF(C115="","",IF(ABS(X115)&lt;=PARAMETRES!$B$8,"OK","À équilibrer"))</f>
        <v/>
      </c>
    </row>
    <row r="116" spans="1:25" x14ac:dyDescent="0.25">
      <c r="A116" s="5"/>
      <c r="B116" t="str">
        <f>IF(A116="","",IFERROR(VLOOKUP(A116,PARAMETRES!$A$13:$B$17,2,FALSE),""))</f>
        <v/>
      </c>
      <c r="C116" s="5"/>
      <c r="D116" s="5"/>
      <c r="E116" s="5"/>
      <c r="F116" t="str">
        <f>IF(E116="","",IFERROR(VLOOKUP(E116,PLAN_PCG!$A$4:$B$81,2,FALSE),""))</f>
        <v/>
      </c>
      <c r="G116" s="5"/>
      <c r="H116" s="5"/>
      <c r="I116" s="5"/>
      <c r="J116" s="5"/>
      <c r="K116" s="5"/>
      <c r="L116" s="5"/>
      <c r="M116" s="5"/>
      <c r="N116" s="5"/>
      <c r="O116" t="str">
        <f>IF(N116="","",IFERROR(VLOOKUP(N116,TVA!$A$4:$C$8,3,FALSE),""))</f>
        <v/>
      </c>
      <c r="P116" t="str">
        <f t="shared" si="9"/>
        <v/>
      </c>
      <c r="Q116" t="str">
        <f t="shared" si="10"/>
        <v/>
      </c>
      <c r="R116" s="5"/>
      <c r="S116" s="5"/>
      <c r="T116" s="5"/>
      <c r="U116" s="5"/>
      <c r="V116" s="5"/>
      <c r="W116" s="5"/>
      <c r="X116" t="str">
        <f t="shared" si="11"/>
        <v/>
      </c>
      <c r="Y116" t="str">
        <f>IF(C116="","",IF(ABS(X116)&lt;=PARAMETRES!$B$8,"OK","À équilibrer"))</f>
        <v/>
      </c>
    </row>
    <row r="117" spans="1:25" x14ac:dyDescent="0.25">
      <c r="A117" s="5"/>
      <c r="B117" t="str">
        <f>IF(A117="","",IFERROR(VLOOKUP(A117,PARAMETRES!$A$13:$B$17,2,FALSE),""))</f>
        <v/>
      </c>
      <c r="C117" s="5"/>
      <c r="D117" s="5"/>
      <c r="E117" s="5"/>
      <c r="F117" t="str">
        <f>IF(E117="","",IFERROR(VLOOKUP(E117,PLAN_PCG!$A$4:$B$81,2,FALSE),""))</f>
        <v/>
      </c>
      <c r="G117" s="5"/>
      <c r="H117" s="5"/>
      <c r="I117" s="5"/>
      <c r="J117" s="5"/>
      <c r="K117" s="5"/>
      <c r="L117" s="5"/>
      <c r="M117" s="5"/>
      <c r="N117" s="5"/>
      <c r="O117" t="str">
        <f>IF(N117="","",IFERROR(VLOOKUP(N117,TVA!$A$4:$C$8,3,FALSE),""))</f>
        <v/>
      </c>
      <c r="P117" t="str">
        <f t="shared" si="9"/>
        <v/>
      </c>
      <c r="Q117" t="str">
        <f t="shared" si="10"/>
        <v/>
      </c>
      <c r="R117" s="5"/>
      <c r="S117" s="5"/>
      <c r="T117" s="5"/>
      <c r="U117" s="5"/>
      <c r="V117" s="5"/>
      <c r="W117" s="5"/>
      <c r="X117" t="str">
        <f t="shared" si="11"/>
        <v/>
      </c>
      <c r="Y117" t="str">
        <f>IF(C117="","",IF(ABS(X117)&lt;=PARAMETRES!$B$8,"OK","À équilibrer"))</f>
        <v/>
      </c>
    </row>
    <row r="118" spans="1:25" x14ac:dyDescent="0.25">
      <c r="A118" s="5"/>
      <c r="B118" t="str">
        <f>IF(A118="","",IFERROR(VLOOKUP(A118,PARAMETRES!$A$13:$B$17,2,FALSE),""))</f>
        <v/>
      </c>
      <c r="C118" s="5"/>
      <c r="D118" s="5"/>
      <c r="E118" s="5"/>
      <c r="F118" t="str">
        <f>IF(E118="","",IFERROR(VLOOKUP(E118,PLAN_PCG!$A$4:$B$81,2,FALSE),""))</f>
        <v/>
      </c>
      <c r="G118" s="5"/>
      <c r="H118" s="5"/>
      <c r="I118" s="5"/>
      <c r="J118" s="5"/>
      <c r="K118" s="5"/>
      <c r="L118" s="5"/>
      <c r="M118" s="5"/>
      <c r="N118" s="5"/>
      <c r="O118" t="str">
        <f>IF(N118="","",IFERROR(VLOOKUP(N118,TVA!$A$4:$C$8,3,FALSE),""))</f>
        <v/>
      </c>
      <c r="P118" t="str">
        <f t="shared" si="9"/>
        <v/>
      </c>
      <c r="Q118" t="str">
        <f t="shared" si="10"/>
        <v/>
      </c>
      <c r="R118" s="5"/>
      <c r="S118" s="5"/>
      <c r="T118" s="5"/>
      <c r="U118" s="5"/>
      <c r="V118" s="5"/>
      <c r="W118" s="5"/>
      <c r="X118" t="str">
        <f t="shared" si="11"/>
        <v/>
      </c>
      <c r="Y118" t="str">
        <f>IF(C118="","",IF(ABS(X118)&lt;=PARAMETRES!$B$8,"OK","À équilibrer"))</f>
        <v/>
      </c>
    </row>
    <row r="119" spans="1:25" x14ac:dyDescent="0.25">
      <c r="A119" s="5"/>
      <c r="B119" t="str">
        <f>IF(A119="","",IFERROR(VLOOKUP(A119,PARAMETRES!$A$13:$B$17,2,FALSE),""))</f>
        <v/>
      </c>
      <c r="C119" s="5"/>
      <c r="D119" s="5"/>
      <c r="E119" s="5"/>
      <c r="F119" t="str">
        <f>IF(E119="","",IFERROR(VLOOKUP(E119,PLAN_PCG!$A$4:$B$81,2,FALSE),""))</f>
        <v/>
      </c>
      <c r="G119" s="5"/>
      <c r="H119" s="5"/>
      <c r="I119" s="5"/>
      <c r="J119" s="5"/>
      <c r="K119" s="5"/>
      <c r="L119" s="5"/>
      <c r="M119" s="5"/>
      <c r="N119" s="5"/>
      <c r="O119" t="str">
        <f>IF(N119="","",IFERROR(VLOOKUP(N119,TVA!$A$4:$C$8,3,FALSE),""))</f>
        <v/>
      </c>
      <c r="P119" t="str">
        <f t="shared" si="9"/>
        <v/>
      </c>
      <c r="Q119" t="str">
        <f t="shared" si="10"/>
        <v/>
      </c>
      <c r="R119" s="5"/>
      <c r="S119" s="5"/>
      <c r="T119" s="5"/>
      <c r="U119" s="5"/>
      <c r="V119" s="5"/>
      <c r="W119" s="5"/>
      <c r="X119" t="str">
        <f t="shared" si="11"/>
        <v/>
      </c>
      <c r="Y119" t="str">
        <f>IF(C119="","",IF(ABS(X119)&lt;=PARAMETRES!$B$8,"OK","À équilibrer"))</f>
        <v/>
      </c>
    </row>
    <row r="120" spans="1:25" x14ac:dyDescent="0.25">
      <c r="A120" s="5"/>
      <c r="B120" t="str">
        <f>IF(A120="","",IFERROR(VLOOKUP(A120,PARAMETRES!$A$13:$B$17,2,FALSE),""))</f>
        <v/>
      </c>
      <c r="C120" s="5"/>
      <c r="D120" s="5"/>
      <c r="E120" s="5"/>
      <c r="F120" t="str">
        <f>IF(E120="","",IFERROR(VLOOKUP(E120,PLAN_PCG!$A$4:$B$81,2,FALSE),""))</f>
        <v/>
      </c>
      <c r="G120" s="5"/>
      <c r="H120" s="5"/>
      <c r="I120" s="5"/>
      <c r="J120" s="5"/>
      <c r="K120" s="5"/>
      <c r="L120" s="5"/>
      <c r="M120" s="5"/>
      <c r="N120" s="5"/>
      <c r="O120" t="str">
        <f>IF(N120="","",IFERROR(VLOOKUP(N120,TVA!$A$4:$C$8,3,FALSE),""))</f>
        <v/>
      </c>
      <c r="P120" t="str">
        <f t="shared" si="9"/>
        <v/>
      </c>
      <c r="Q120" t="str">
        <f t="shared" si="10"/>
        <v/>
      </c>
      <c r="R120" s="5"/>
      <c r="S120" s="5"/>
      <c r="T120" s="5"/>
      <c r="U120" s="5"/>
      <c r="V120" s="5"/>
      <c r="W120" s="5"/>
      <c r="X120" t="str">
        <f t="shared" si="11"/>
        <v/>
      </c>
      <c r="Y120" t="str">
        <f>IF(C120="","",IF(ABS(X120)&lt;=PARAMETRES!$B$8,"OK","À équilibrer"))</f>
        <v/>
      </c>
    </row>
    <row r="121" spans="1:25" x14ac:dyDescent="0.25">
      <c r="A121" s="5"/>
      <c r="B121" t="str">
        <f>IF(A121="","",IFERROR(VLOOKUP(A121,PARAMETRES!$A$13:$B$17,2,FALSE),""))</f>
        <v/>
      </c>
      <c r="C121" s="5"/>
      <c r="D121" s="5"/>
      <c r="E121" s="5"/>
      <c r="F121" t="str">
        <f>IF(E121="","",IFERROR(VLOOKUP(E121,PLAN_PCG!$A$4:$B$81,2,FALSE),""))</f>
        <v/>
      </c>
      <c r="G121" s="5"/>
      <c r="H121" s="5"/>
      <c r="I121" s="5"/>
      <c r="J121" s="5"/>
      <c r="K121" s="5"/>
      <c r="L121" s="5"/>
      <c r="M121" s="5"/>
      <c r="N121" s="5"/>
      <c r="O121" t="str">
        <f>IF(N121="","",IFERROR(VLOOKUP(N121,TVA!$A$4:$C$8,3,FALSE),""))</f>
        <v/>
      </c>
      <c r="P121" t="str">
        <f t="shared" si="9"/>
        <v/>
      </c>
      <c r="Q121" t="str">
        <f t="shared" si="10"/>
        <v/>
      </c>
      <c r="R121" s="5"/>
      <c r="S121" s="5"/>
      <c r="T121" s="5"/>
      <c r="U121" s="5"/>
      <c r="V121" s="5"/>
      <c r="W121" s="5"/>
      <c r="X121" t="str">
        <f t="shared" si="11"/>
        <v/>
      </c>
      <c r="Y121" t="str">
        <f>IF(C121="","",IF(ABS(X121)&lt;=PARAMETRES!$B$8,"OK","À équilibrer"))</f>
        <v/>
      </c>
    </row>
    <row r="122" spans="1:25" x14ac:dyDescent="0.25">
      <c r="A122" s="5"/>
      <c r="B122" t="str">
        <f>IF(A122="","",IFERROR(VLOOKUP(A122,PARAMETRES!$A$13:$B$17,2,FALSE),""))</f>
        <v/>
      </c>
      <c r="C122" s="5"/>
      <c r="D122" s="5"/>
      <c r="E122" s="5"/>
      <c r="F122" t="str">
        <f>IF(E122="","",IFERROR(VLOOKUP(E122,PLAN_PCG!$A$4:$B$81,2,FALSE),""))</f>
        <v/>
      </c>
      <c r="G122" s="5"/>
      <c r="H122" s="5"/>
      <c r="I122" s="5"/>
      <c r="J122" s="5"/>
      <c r="K122" s="5"/>
      <c r="L122" s="5"/>
      <c r="M122" s="5"/>
      <c r="N122" s="5"/>
      <c r="O122" t="str">
        <f>IF(N122="","",IFERROR(VLOOKUP(N122,TVA!$A$4:$C$8,3,FALSE),""))</f>
        <v/>
      </c>
      <c r="P122" t="str">
        <f t="shared" si="9"/>
        <v/>
      </c>
      <c r="Q122" t="str">
        <f t="shared" si="10"/>
        <v/>
      </c>
      <c r="R122" s="5"/>
      <c r="S122" s="5"/>
      <c r="T122" s="5"/>
      <c r="U122" s="5"/>
      <c r="V122" s="5"/>
      <c r="W122" s="5"/>
      <c r="X122" t="str">
        <f t="shared" si="11"/>
        <v/>
      </c>
      <c r="Y122" t="str">
        <f>IF(C122="","",IF(ABS(X122)&lt;=PARAMETRES!$B$8,"OK","À équilibrer"))</f>
        <v/>
      </c>
    </row>
    <row r="123" spans="1:25" x14ac:dyDescent="0.25">
      <c r="A123" s="5"/>
      <c r="B123" t="str">
        <f>IF(A123="","",IFERROR(VLOOKUP(A123,PARAMETRES!$A$13:$B$17,2,FALSE),""))</f>
        <v/>
      </c>
      <c r="C123" s="5"/>
      <c r="D123" s="5"/>
      <c r="E123" s="5"/>
      <c r="F123" t="str">
        <f>IF(E123="","",IFERROR(VLOOKUP(E123,PLAN_PCG!$A$4:$B$81,2,FALSE),""))</f>
        <v/>
      </c>
      <c r="G123" s="5"/>
      <c r="H123" s="5"/>
      <c r="I123" s="5"/>
      <c r="J123" s="5"/>
      <c r="K123" s="5"/>
      <c r="L123" s="5"/>
      <c r="M123" s="5"/>
      <c r="N123" s="5"/>
      <c r="O123" t="str">
        <f>IF(N123="","",IFERROR(VLOOKUP(N123,TVA!$A$4:$C$8,3,FALSE),""))</f>
        <v/>
      </c>
      <c r="P123" t="str">
        <f t="shared" si="9"/>
        <v/>
      </c>
      <c r="Q123" t="str">
        <f t="shared" si="10"/>
        <v/>
      </c>
      <c r="R123" s="5"/>
      <c r="S123" s="5"/>
      <c r="T123" s="5"/>
      <c r="U123" s="5"/>
      <c r="V123" s="5"/>
      <c r="W123" s="5"/>
      <c r="X123" t="str">
        <f t="shared" si="11"/>
        <v/>
      </c>
      <c r="Y123" t="str">
        <f>IF(C123="","",IF(ABS(X123)&lt;=PARAMETRES!$B$8,"OK","À équilibrer"))</f>
        <v/>
      </c>
    </row>
    <row r="124" spans="1:25" x14ac:dyDescent="0.25">
      <c r="A124" s="5"/>
      <c r="B124" t="str">
        <f>IF(A124="","",IFERROR(VLOOKUP(A124,PARAMETRES!$A$13:$B$17,2,FALSE),""))</f>
        <v/>
      </c>
      <c r="C124" s="5"/>
      <c r="D124" s="5"/>
      <c r="E124" s="5"/>
      <c r="F124" t="str">
        <f>IF(E124="","",IFERROR(VLOOKUP(E124,PLAN_PCG!$A$4:$B$81,2,FALSE),""))</f>
        <v/>
      </c>
      <c r="G124" s="5"/>
      <c r="H124" s="5"/>
      <c r="I124" s="5"/>
      <c r="J124" s="5"/>
      <c r="K124" s="5"/>
      <c r="L124" s="5"/>
      <c r="M124" s="5"/>
      <c r="N124" s="5"/>
      <c r="O124" t="str">
        <f>IF(N124="","",IFERROR(VLOOKUP(N124,TVA!$A$4:$C$8,3,FALSE),""))</f>
        <v/>
      </c>
      <c r="P124" t="str">
        <f t="shared" si="9"/>
        <v/>
      </c>
      <c r="Q124" t="str">
        <f t="shared" si="10"/>
        <v/>
      </c>
      <c r="R124" s="5"/>
      <c r="S124" s="5"/>
      <c r="T124" s="5"/>
      <c r="U124" s="5"/>
      <c r="V124" s="5"/>
      <c r="W124" s="5"/>
      <c r="X124" t="str">
        <f t="shared" si="11"/>
        <v/>
      </c>
      <c r="Y124" t="str">
        <f>IF(C124="","",IF(ABS(X124)&lt;=PARAMETRES!$B$8,"OK","À équilibrer"))</f>
        <v/>
      </c>
    </row>
    <row r="125" spans="1:25" x14ac:dyDescent="0.25">
      <c r="A125" s="5"/>
      <c r="B125" t="str">
        <f>IF(A125="","",IFERROR(VLOOKUP(A125,PARAMETRES!$A$13:$B$17,2,FALSE),""))</f>
        <v/>
      </c>
      <c r="C125" s="5"/>
      <c r="D125" s="5"/>
      <c r="E125" s="5"/>
      <c r="F125" t="str">
        <f>IF(E125="","",IFERROR(VLOOKUP(E125,PLAN_PCG!$A$4:$B$81,2,FALSE),""))</f>
        <v/>
      </c>
      <c r="G125" s="5"/>
      <c r="H125" s="5"/>
      <c r="I125" s="5"/>
      <c r="J125" s="5"/>
      <c r="K125" s="5"/>
      <c r="L125" s="5"/>
      <c r="M125" s="5"/>
      <c r="N125" s="5"/>
      <c r="O125" t="str">
        <f>IF(N125="","",IFERROR(VLOOKUP(N125,TVA!$A$4:$C$8,3,FALSE),""))</f>
        <v/>
      </c>
      <c r="P125" t="str">
        <f t="shared" si="9"/>
        <v/>
      </c>
      <c r="Q125" t="str">
        <f t="shared" si="10"/>
        <v/>
      </c>
      <c r="R125" s="5"/>
      <c r="S125" s="5"/>
      <c r="T125" s="5"/>
      <c r="U125" s="5"/>
      <c r="V125" s="5"/>
      <c r="W125" s="5"/>
      <c r="X125" t="str">
        <f t="shared" si="11"/>
        <v/>
      </c>
      <c r="Y125" t="str">
        <f>IF(C125="","",IF(ABS(X125)&lt;=PARAMETRES!$B$8,"OK","À équilibrer"))</f>
        <v/>
      </c>
    </row>
    <row r="126" spans="1:25" x14ac:dyDescent="0.25">
      <c r="A126" s="5"/>
      <c r="B126" t="str">
        <f>IF(A126="","",IFERROR(VLOOKUP(A126,PARAMETRES!$A$13:$B$17,2,FALSE),""))</f>
        <v/>
      </c>
      <c r="C126" s="5"/>
      <c r="D126" s="5"/>
      <c r="E126" s="5"/>
      <c r="F126" t="str">
        <f>IF(E126="","",IFERROR(VLOOKUP(E126,PLAN_PCG!$A$4:$B$81,2,FALSE),""))</f>
        <v/>
      </c>
      <c r="G126" s="5"/>
      <c r="H126" s="5"/>
      <c r="I126" s="5"/>
      <c r="J126" s="5"/>
      <c r="K126" s="5"/>
      <c r="L126" s="5"/>
      <c r="M126" s="5"/>
      <c r="N126" s="5"/>
      <c r="O126" t="str">
        <f>IF(N126="","",IFERROR(VLOOKUP(N126,TVA!$A$4:$C$8,3,FALSE),""))</f>
        <v/>
      </c>
      <c r="P126" t="str">
        <f t="shared" si="9"/>
        <v/>
      </c>
      <c r="Q126" t="str">
        <f t="shared" si="10"/>
        <v/>
      </c>
      <c r="R126" s="5"/>
      <c r="S126" s="5"/>
      <c r="T126" s="5"/>
      <c r="U126" s="5"/>
      <c r="V126" s="5"/>
      <c r="W126" s="5"/>
      <c r="X126" t="str">
        <f t="shared" si="11"/>
        <v/>
      </c>
      <c r="Y126" t="str">
        <f>IF(C126="","",IF(ABS(X126)&lt;=PARAMETRES!$B$8,"OK","À équilibrer"))</f>
        <v/>
      </c>
    </row>
    <row r="127" spans="1:25" x14ac:dyDescent="0.25">
      <c r="A127" s="5"/>
      <c r="B127" t="str">
        <f>IF(A127="","",IFERROR(VLOOKUP(A127,PARAMETRES!$A$13:$B$17,2,FALSE),""))</f>
        <v/>
      </c>
      <c r="C127" s="5"/>
      <c r="D127" s="5"/>
      <c r="E127" s="5"/>
      <c r="F127" t="str">
        <f>IF(E127="","",IFERROR(VLOOKUP(E127,PLAN_PCG!$A$4:$B$81,2,FALSE),""))</f>
        <v/>
      </c>
      <c r="G127" s="5"/>
      <c r="H127" s="5"/>
      <c r="I127" s="5"/>
      <c r="J127" s="5"/>
      <c r="K127" s="5"/>
      <c r="L127" s="5"/>
      <c r="M127" s="5"/>
      <c r="N127" s="5"/>
      <c r="O127" t="str">
        <f>IF(N127="","",IFERROR(VLOOKUP(N127,TVA!$A$4:$C$8,3,FALSE),""))</f>
        <v/>
      </c>
      <c r="P127" t="str">
        <f t="shared" si="9"/>
        <v/>
      </c>
      <c r="Q127" t="str">
        <f t="shared" si="10"/>
        <v/>
      </c>
      <c r="R127" s="5"/>
      <c r="S127" s="5"/>
      <c r="T127" s="5"/>
      <c r="U127" s="5"/>
      <c r="V127" s="5"/>
      <c r="W127" s="5"/>
      <c r="X127" t="str">
        <f t="shared" si="11"/>
        <v/>
      </c>
      <c r="Y127" t="str">
        <f>IF(C127="","",IF(ABS(X127)&lt;=PARAMETRES!$B$8,"OK","À équilibrer"))</f>
        <v/>
      </c>
    </row>
    <row r="128" spans="1:25" x14ac:dyDescent="0.25">
      <c r="A128" s="5"/>
      <c r="B128" t="str">
        <f>IF(A128="","",IFERROR(VLOOKUP(A128,PARAMETRES!$A$13:$B$17,2,FALSE),""))</f>
        <v/>
      </c>
      <c r="C128" s="5"/>
      <c r="D128" s="5"/>
      <c r="E128" s="5"/>
      <c r="F128" t="str">
        <f>IF(E128="","",IFERROR(VLOOKUP(E128,PLAN_PCG!$A$4:$B$81,2,FALSE),""))</f>
        <v/>
      </c>
      <c r="G128" s="5"/>
      <c r="H128" s="5"/>
      <c r="I128" s="5"/>
      <c r="J128" s="5"/>
      <c r="K128" s="5"/>
      <c r="L128" s="5"/>
      <c r="M128" s="5"/>
      <c r="N128" s="5"/>
      <c r="O128" t="str">
        <f>IF(N128="","",IFERROR(VLOOKUP(N128,TVA!$A$4:$C$8,3,FALSE),""))</f>
        <v/>
      </c>
      <c r="P128" t="str">
        <f t="shared" si="9"/>
        <v/>
      </c>
      <c r="Q128" t="str">
        <f t="shared" si="10"/>
        <v/>
      </c>
      <c r="R128" s="5"/>
      <c r="S128" s="5"/>
      <c r="T128" s="5"/>
      <c r="U128" s="5"/>
      <c r="V128" s="5"/>
      <c r="W128" s="5"/>
      <c r="X128" t="str">
        <f t="shared" si="11"/>
        <v/>
      </c>
      <c r="Y128" t="str">
        <f>IF(C128="","",IF(ABS(X128)&lt;=PARAMETRES!$B$8,"OK","À équilibrer"))</f>
        <v/>
      </c>
    </row>
    <row r="129" spans="1:25" x14ac:dyDescent="0.25">
      <c r="A129" s="5"/>
      <c r="B129" t="str">
        <f>IF(A129="","",IFERROR(VLOOKUP(A129,PARAMETRES!$A$13:$B$17,2,FALSE),""))</f>
        <v/>
      </c>
      <c r="C129" s="5"/>
      <c r="D129" s="5"/>
      <c r="E129" s="5"/>
      <c r="F129" t="str">
        <f>IF(E129="","",IFERROR(VLOOKUP(E129,PLAN_PCG!$A$4:$B$81,2,FALSE),""))</f>
        <v/>
      </c>
      <c r="G129" s="5"/>
      <c r="H129" s="5"/>
      <c r="I129" s="5"/>
      <c r="J129" s="5"/>
      <c r="K129" s="5"/>
      <c r="L129" s="5"/>
      <c r="M129" s="5"/>
      <c r="N129" s="5"/>
      <c r="O129" t="str">
        <f>IF(N129="","",IFERROR(VLOOKUP(N129,TVA!$A$4:$C$8,3,FALSE),""))</f>
        <v/>
      </c>
      <c r="P129" t="str">
        <f t="shared" si="9"/>
        <v/>
      </c>
      <c r="Q129" t="str">
        <f t="shared" si="10"/>
        <v/>
      </c>
      <c r="R129" s="5"/>
      <c r="S129" s="5"/>
      <c r="T129" s="5"/>
      <c r="U129" s="5"/>
      <c r="V129" s="5"/>
      <c r="W129" s="5"/>
      <c r="X129" t="str">
        <f t="shared" si="11"/>
        <v/>
      </c>
      <c r="Y129" t="str">
        <f>IF(C129="","",IF(ABS(X129)&lt;=PARAMETRES!$B$8,"OK","À équilibrer"))</f>
        <v/>
      </c>
    </row>
    <row r="130" spans="1:25" x14ac:dyDescent="0.25">
      <c r="A130" s="5"/>
      <c r="B130" t="str">
        <f>IF(A130="","",IFERROR(VLOOKUP(A130,PARAMETRES!$A$13:$B$17,2,FALSE),""))</f>
        <v/>
      </c>
      <c r="C130" s="5"/>
      <c r="D130" s="5"/>
      <c r="E130" s="5"/>
      <c r="F130" t="str">
        <f>IF(E130="","",IFERROR(VLOOKUP(E130,PLAN_PCG!$A$4:$B$81,2,FALSE),""))</f>
        <v/>
      </c>
      <c r="G130" s="5"/>
      <c r="H130" s="5"/>
      <c r="I130" s="5"/>
      <c r="J130" s="5"/>
      <c r="K130" s="5"/>
      <c r="L130" s="5"/>
      <c r="M130" s="5"/>
      <c r="N130" s="5"/>
      <c r="O130" t="str">
        <f>IF(N130="","",IFERROR(VLOOKUP(N130,TVA!$A$4:$C$8,3,FALSE),""))</f>
        <v/>
      </c>
      <c r="P130" t="str">
        <f t="shared" si="9"/>
        <v/>
      </c>
      <c r="Q130" t="str">
        <f t="shared" si="10"/>
        <v/>
      </c>
      <c r="R130" s="5"/>
      <c r="S130" s="5"/>
      <c r="T130" s="5"/>
      <c r="U130" s="5"/>
      <c r="V130" s="5"/>
      <c r="W130" s="5"/>
      <c r="X130" t="str">
        <f t="shared" si="11"/>
        <v/>
      </c>
      <c r="Y130" t="str">
        <f>IF(C130="","",IF(ABS(X130)&lt;=PARAMETRES!$B$8,"OK","À équilibrer"))</f>
        <v/>
      </c>
    </row>
    <row r="131" spans="1:25" x14ac:dyDescent="0.25">
      <c r="A131" s="5"/>
      <c r="B131" t="str">
        <f>IF(A131="","",IFERROR(VLOOKUP(A131,PARAMETRES!$A$13:$B$17,2,FALSE),""))</f>
        <v/>
      </c>
      <c r="C131" s="5"/>
      <c r="D131" s="5"/>
      <c r="E131" s="5"/>
      <c r="F131" t="str">
        <f>IF(E131="","",IFERROR(VLOOKUP(E131,PLAN_PCG!$A$4:$B$81,2,FALSE),""))</f>
        <v/>
      </c>
      <c r="G131" s="5"/>
      <c r="H131" s="5"/>
      <c r="I131" s="5"/>
      <c r="J131" s="5"/>
      <c r="K131" s="5"/>
      <c r="L131" s="5"/>
      <c r="M131" s="5"/>
      <c r="N131" s="5"/>
      <c r="O131" t="str">
        <f>IF(N131="","",IFERROR(VLOOKUP(N131,TVA!$A$4:$C$8,3,FALSE),""))</f>
        <v/>
      </c>
      <c r="P131" t="str">
        <f t="shared" si="9"/>
        <v/>
      </c>
      <c r="Q131" t="str">
        <f t="shared" si="10"/>
        <v/>
      </c>
      <c r="R131" s="5"/>
      <c r="S131" s="5"/>
      <c r="T131" s="5"/>
      <c r="U131" s="5"/>
      <c r="V131" s="5"/>
      <c r="W131" s="5"/>
      <c r="X131" t="str">
        <f t="shared" si="11"/>
        <v/>
      </c>
      <c r="Y131" t="str">
        <f>IF(C131="","",IF(ABS(X131)&lt;=PARAMETRES!$B$8,"OK","À équilibrer"))</f>
        <v/>
      </c>
    </row>
    <row r="132" spans="1:25" x14ac:dyDescent="0.25">
      <c r="A132" s="5"/>
      <c r="B132" t="str">
        <f>IF(A132="","",IFERROR(VLOOKUP(A132,PARAMETRES!$A$13:$B$17,2,FALSE),""))</f>
        <v/>
      </c>
      <c r="C132" s="5"/>
      <c r="D132" s="5"/>
      <c r="E132" s="5"/>
      <c r="F132" t="str">
        <f>IF(E132="","",IFERROR(VLOOKUP(E132,PLAN_PCG!$A$4:$B$81,2,FALSE),""))</f>
        <v/>
      </c>
      <c r="G132" s="5"/>
      <c r="H132" s="5"/>
      <c r="I132" s="5"/>
      <c r="J132" s="5"/>
      <c r="K132" s="5"/>
      <c r="L132" s="5"/>
      <c r="M132" s="5"/>
      <c r="N132" s="5"/>
      <c r="O132" t="str">
        <f>IF(N132="","",IFERROR(VLOOKUP(N132,TVA!$A$4:$C$8,3,FALSE),""))</f>
        <v/>
      </c>
      <c r="P132" t="str">
        <f t="shared" si="9"/>
        <v/>
      </c>
      <c r="Q132" t="str">
        <f t="shared" si="10"/>
        <v/>
      </c>
      <c r="R132" s="5"/>
      <c r="S132" s="5"/>
      <c r="T132" s="5"/>
      <c r="U132" s="5"/>
      <c r="V132" s="5"/>
      <c r="W132" s="5"/>
      <c r="X132" t="str">
        <f t="shared" si="11"/>
        <v/>
      </c>
      <c r="Y132" t="str">
        <f>IF(C132="","",IF(ABS(X132)&lt;=PARAMETRES!$B$8,"OK","À équilibrer"))</f>
        <v/>
      </c>
    </row>
    <row r="133" spans="1:25" x14ac:dyDescent="0.25">
      <c r="A133" s="5"/>
      <c r="B133" t="str">
        <f>IF(A133="","",IFERROR(VLOOKUP(A133,PARAMETRES!$A$13:$B$17,2,FALSE),""))</f>
        <v/>
      </c>
      <c r="C133" s="5"/>
      <c r="D133" s="5"/>
      <c r="E133" s="5"/>
      <c r="F133" t="str">
        <f>IF(E133="","",IFERROR(VLOOKUP(E133,PLAN_PCG!$A$4:$B$81,2,FALSE),""))</f>
        <v/>
      </c>
      <c r="G133" s="5"/>
      <c r="H133" s="5"/>
      <c r="I133" s="5"/>
      <c r="J133" s="5"/>
      <c r="K133" s="5"/>
      <c r="L133" s="5"/>
      <c r="M133" s="5"/>
      <c r="N133" s="5"/>
      <c r="O133" t="str">
        <f>IF(N133="","",IFERROR(VLOOKUP(N133,TVA!$A$4:$C$8,3,FALSE),""))</f>
        <v/>
      </c>
      <c r="P133" t="str">
        <f t="shared" si="9"/>
        <v/>
      </c>
      <c r="Q133" t="str">
        <f t="shared" si="10"/>
        <v/>
      </c>
      <c r="R133" s="5"/>
      <c r="S133" s="5"/>
      <c r="T133" s="5"/>
      <c r="U133" s="5"/>
      <c r="V133" s="5"/>
      <c r="W133" s="5"/>
      <c r="X133" t="str">
        <f t="shared" si="11"/>
        <v/>
      </c>
      <c r="Y133" t="str">
        <f>IF(C133="","",IF(ABS(X133)&lt;=PARAMETRES!$B$8,"OK","À équilibrer"))</f>
        <v/>
      </c>
    </row>
    <row r="134" spans="1:25" x14ac:dyDescent="0.25">
      <c r="A134" s="5"/>
      <c r="B134" t="str">
        <f>IF(A134="","",IFERROR(VLOOKUP(A134,PARAMETRES!$A$13:$B$17,2,FALSE),""))</f>
        <v/>
      </c>
      <c r="C134" s="5"/>
      <c r="D134" s="5"/>
      <c r="E134" s="5"/>
      <c r="F134" t="str">
        <f>IF(E134="","",IFERROR(VLOOKUP(E134,PLAN_PCG!$A$4:$B$81,2,FALSE),""))</f>
        <v/>
      </c>
      <c r="G134" s="5"/>
      <c r="H134" s="5"/>
      <c r="I134" s="5"/>
      <c r="J134" s="5"/>
      <c r="K134" s="5"/>
      <c r="L134" s="5"/>
      <c r="M134" s="5"/>
      <c r="N134" s="5"/>
      <c r="O134" t="str">
        <f>IF(N134="","",IFERROR(VLOOKUP(N134,TVA!$A$4:$C$8,3,FALSE),""))</f>
        <v/>
      </c>
      <c r="P134" t="str">
        <f t="shared" ref="P134:P165" si="12">IF(N134="","",IF(L134&gt;0,L134,IF(M134&gt;0,M134,"")))</f>
        <v/>
      </c>
      <c r="Q134" t="str">
        <f t="shared" ref="Q134:Q165" si="13">IF(N134="","",IF(P134="","",P134*O134))</f>
        <v/>
      </c>
      <c r="R134" s="5"/>
      <c r="S134" s="5"/>
      <c r="T134" s="5"/>
      <c r="U134" s="5"/>
      <c r="V134" s="5"/>
      <c r="W134" s="5"/>
      <c r="X134" t="str">
        <f t="shared" ref="X134:X165" si="14">IF(C134="","",SUMIFS($L$6:$L$205,$C$6:$C$205,C134)-SUMIFS($M$6:$M$205,$C$6:$C$205,C134))</f>
        <v/>
      </c>
      <c r="Y134" t="str">
        <f>IF(C134="","",IF(ABS(X134)&lt;=PARAMETRES!$B$8,"OK","À équilibrer"))</f>
        <v/>
      </c>
    </row>
    <row r="135" spans="1:25" x14ac:dyDescent="0.25">
      <c r="A135" s="5"/>
      <c r="B135" t="str">
        <f>IF(A135="","",IFERROR(VLOOKUP(A135,PARAMETRES!$A$13:$B$17,2,FALSE),""))</f>
        <v/>
      </c>
      <c r="C135" s="5"/>
      <c r="D135" s="5"/>
      <c r="E135" s="5"/>
      <c r="F135" t="str">
        <f>IF(E135="","",IFERROR(VLOOKUP(E135,PLAN_PCG!$A$4:$B$81,2,FALSE),""))</f>
        <v/>
      </c>
      <c r="G135" s="5"/>
      <c r="H135" s="5"/>
      <c r="I135" s="5"/>
      <c r="J135" s="5"/>
      <c r="K135" s="5"/>
      <c r="L135" s="5"/>
      <c r="M135" s="5"/>
      <c r="N135" s="5"/>
      <c r="O135" t="str">
        <f>IF(N135="","",IFERROR(VLOOKUP(N135,TVA!$A$4:$C$8,3,FALSE),""))</f>
        <v/>
      </c>
      <c r="P135" t="str">
        <f t="shared" si="12"/>
        <v/>
      </c>
      <c r="Q135" t="str">
        <f t="shared" si="13"/>
        <v/>
      </c>
      <c r="R135" s="5"/>
      <c r="S135" s="5"/>
      <c r="T135" s="5"/>
      <c r="U135" s="5"/>
      <c r="V135" s="5"/>
      <c r="W135" s="5"/>
      <c r="X135" t="str">
        <f t="shared" si="14"/>
        <v/>
      </c>
      <c r="Y135" t="str">
        <f>IF(C135="","",IF(ABS(X135)&lt;=PARAMETRES!$B$8,"OK","À équilibrer"))</f>
        <v/>
      </c>
    </row>
    <row r="136" spans="1:25" x14ac:dyDescent="0.25">
      <c r="A136" s="5"/>
      <c r="B136" t="str">
        <f>IF(A136="","",IFERROR(VLOOKUP(A136,PARAMETRES!$A$13:$B$17,2,FALSE),""))</f>
        <v/>
      </c>
      <c r="C136" s="5"/>
      <c r="D136" s="5"/>
      <c r="E136" s="5"/>
      <c r="F136" t="str">
        <f>IF(E136="","",IFERROR(VLOOKUP(E136,PLAN_PCG!$A$4:$B$81,2,FALSE),""))</f>
        <v/>
      </c>
      <c r="G136" s="5"/>
      <c r="H136" s="5"/>
      <c r="I136" s="5"/>
      <c r="J136" s="5"/>
      <c r="K136" s="5"/>
      <c r="L136" s="5"/>
      <c r="M136" s="5"/>
      <c r="N136" s="5"/>
      <c r="O136" t="str">
        <f>IF(N136="","",IFERROR(VLOOKUP(N136,TVA!$A$4:$C$8,3,FALSE),""))</f>
        <v/>
      </c>
      <c r="P136" t="str">
        <f t="shared" si="12"/>
        <v/>
      </c>
      <c r="Q136" t="str">
        <f t="shared" si="13"/>
        <v/>
      </c>
      <c r="R136" s="5"/>
      <c r="S136" s="5"/>
      <c r="T136" s="5"/>
      <c r="U136" s="5"/>
      <c r="V136" s="5"/>
      <c r="W136" s="5"/>
      <c r="X136" t="str">
        <f t="shared" si="14"/>
        <v/>
      </c>
      <c r="Y136" t="str">
        <f>IF(C136="","",IF(ABS(X136)&lt;=PARAMETRES!$B$8,"OK","À équilibrer"))</f>
        <v/>
      </c>
    </row>
    <row r="137" spans="1:25" x14ac:dyDescent="0.25">
      <c r="A137" s="5"/>
      <c r="B137" t="str">
        <f>IF(A137="","",IFERROR(VLOOKUP(A137,PARAMETRES!$A$13:$B$17,2,FALSE),""))</f>
        <v/>
      </c>
      <c r="C137" s="5"/>
      <c r="D137" s="5"/>
      <c r="E137" s="5"/>
      <c r="F137" t="str">
        <f>IF(E137="","",IFERROR(VLOOKUP(E137,PLAN_PCG!$A$4:$B$81,2,FALSE),""))</f>
        <v/>
      </c>
      <c r="G137" s="5"/>
      <c r="H137" s="5"/>
      <c r="I137" s="5"/>
      <c r="J137" s="5"/>
      <c r="K137" s="5"/>
      <c r="L137" s="5"/>
      <c r="M137" s="5"/>
      <c r="N137" s="5"/>
      <c r="O137" t="str">
        <f>IF(N137="","",IFERROR(VLOOKUP(N137,TVA!$A$4:$C$8,3,FALSE),""))</f>
        <v/>
      </c>
      <c r="P137" t="str">
        <f t="shared" si="12"/>
        <v/>
      </c>
      <c r="Q137" t="str">
        <f t="shared" si="13"/>
        <v/>
      </c>
      <c r="R137" s="5"/>
      <c r="S137" s="5"/>
      <c r="T137" s="5"/>
      <c r="U137" s="5"/>
      <c r="V137" s="5"/>
      <c r="W137" s="5"/>
      <c r="X137" t="str">
        <f t="shared" si="14"/>
        <v/>
      </c>
      <c r="Y137" t="str">
        <f>IF(C137="","",IF(ABS(X137)&lt;=PARAMETRES!$B$8,"OK","À équilibrer"))</f>
        <v/>
      </c>
    </row>
    <row r="138" spans="1:25" x14ac:dyDescent="0.25">
      <c r="A138" s="5"/>
      <c r="B138" t="str">
        <f>IF(A138="","",IFERROR(VLOOKUP(A138,PARAMETRES!$A$13:$B$17,2,FALSE),""))</f>
        <v/>
      </c>
      <c r="C138" s="5"/>
      <c r="D138" s="5"/>
      <c r="E138" s="5"/>
      <c r="F138" t="str">
        <f>IF(E138="","",IFERROR(VLOOKUP(E138,PLAN_PCG!$A$4:$B$81,2,FALSE),""))</f>
        <v/>
      </c>
      <c r="G138" s="5"/>
      <c r="H138" s="5"/>
      <c r="I138" s="5"/>
      <c r="J138" s="5"/>
      <c r="K138" s="5"/>
      <c r="L138" s="5"/>
      <c r="M138" s="5"/>
      <c r="N138" s="5"/>
      <c r="O138" t="str">
        <f>IF(N138="","",IFERROR(VLOOKUP(N138,TVA!$A$4:$C$8,3,FALSE),""))</f>
        <v/>
      </c>
      <c r="P138" t="str">
        <f t="shared" si="12"/>
        <v/>
      </c>
      <c r="Q138" t="str">
        <f t="shared" si="13"/>
        <v/>
      </c>
      <c r="R138" s="5"/>
      <c r="S138" s="5"/>
      <c r="T138" s="5"/>
      <c r="U138" s="5"/>
      <c r="V138" s="5"/>
      <c r="W138" s="5"/>
      <c r="X138" t="str">
        <f t="shared" si="14"/>
        <v/>
      </c>
      <c r="Y138" t="str">
        <f>IF(C138="","",IF(ABS(X138)&lt;=PARAMETRES!$B$8,"OK","À équilibrer"))</f>
        <v/>
      </c>
    </row>
    <row r="139" spans="1:25" x14ac:dyDescent="0.25">
      <c r="A139" s="5"/>
      <c r="B139" t="str">
        <f>IF(A139="","",IFERROR(VLOOKUP(A139,PARAMETRES!$A$13:$B$17,2,FALSE),""))</f>
        <v/>
      </c>
      <c r="C139" s="5"/>
      <c r="D139" s="5"/>
      <c r="E139" s="5"/>
      <c r="F139" t="str">
        <f>IF(E139="","",IFERROR(VLOOKUP(E139,PLAN_PCG!$A$4:$B$81,2,FALSE),""))</f>
        <v/>
      </c>
      <c r="G139" s="5"/>
      <c r="H139" s="5"/>
      <c r="I139" s="5"/>
      <c r="J139" s="5"/>
      <c r="K139" s="5"/>
      <c r="L139" s="5"/>
      <c r="M139" s="5"/>
      <c r="N139" s="5"/>
      <c r="O139" t="str">
        <f>IF(N139="","",IFERROR(VLOOKUP(N139,TVA!$A$4:$C$8,3,FALSE),""))</f>
        <v/>
      </c>
      <c r="P139" t="str">
        <f t="shared" si="12"/>
        <v/>
      </c>
      <c r="Q139" t="str">
        <f t="shared" si="13"/>
        <v/>
      </c>
      <c r="R139" s="5"/>
      <c r="S139" s="5"/>
      <c r="T139" s="5"/>
      <c r="U139" s="5"/>
      <c r="V139" s="5"/>
      <c r="W139" s="5"/>
      <c r="X139" t="str">
        <f t="shared" si="14"/>
        <v/>
      </c>
      <c r="Y139" t="str">
        <f>IF(C139="","",IF(ABS(X139)&lt;=PARAMETRES!$B$8,"OK","À équilibrer"))</f>
        <v/>
      </c>
    </row>
    <row r="140" spans="1:25" x14ac:dyDescent="0.25">
      <c r="A140" s="5"/>
      <c r="B140" t="str">
        <f>IF(A140="","",IFERROR(VLOOKUP(A140,PARAMETRES!$A$13:$B$17,2,FALSE),""))</f>
        <v/>
      </c>
      <c r="C140" s="5"/>
      <c r="D140" s="5"/>
      <c r="E140" s="5"/>
      <c r="F140" t="str">
        <f>IF(E140="","",IFERROR(VLOOKUP(E140,PLAN_PCG!$A$4:$B$81,2,FALSE),""))</f>
        <v/>
      </c>
      <c r="G140" s="5"/>
      <c r="H140" s="5"/>
      <c r="I140" s="5"/>
      <c r="J140" s="5"/>
      <c r="K140" s="5"/>
      <c r="L140" s="5"/>
      <c r="M140" s="5"/>
      <c r="N140" s="5"/>
      <c r="O140" t="str">
        <f>IF(N140="","",IFERROR(VLOOKUP(N140,TVA!$A$4:$C$8,3,FALSE),""))</f>
        <v/>
      </c>
      <c r="P140" t="str">
        <f t="shared" si="12"/>
        <v/>
      </c>
      <c r="Q140" t="str">
        <f t="shared" si="13"/>
        <v/>
      </c>
      <c r="R140" s="5"/>
      <c r="S140" s="5"/>
      <c r="T140" s="5"/>
      <c r="U140" s="5"/>
      <c r="V140" s="5"/>
      <c r="W140" s="5"/>
      <c r="X140" t="str">
        <f t="shared" si="14"/>
        <v/>
      </c>
      <c r="Y140" t="str">
        <f>IF(C140="","",IF(ABS(X140)&lt;=PARAMETRES!$B$8,"OK","À équilibrer"))</f>
        <v/>
      </c>
    </row>
    <row r="141" spans="1:25" x14ac:dyDescent="0.25">
      <c r="A141" s="5"/>
      <c r="B141" t="str">
        <f>IF(A141="","",IFERROR(VLOOKUP(A141,PARAMETRES!$A$13:$B$17,2,FALSE),""))</f>
        <v/>
      </c>
      <c r="C141" s="5"/>
      <c r="D141" s="5"/>
      <c r="E141" s="5"/>
      <c r="F141" t="str">
        <f>IF(E141="","",IFERROR(VLOOKUP(E141,PLAN_PCG!$A$4:$B$81,2,FALSE),""))</f>
        <v/>
      </c>
      <c r="G141" s="5"/>
      <c r="H141" s="5"/>
      <c r="I141" s="5"/>
      <c r="J141" s="5"/>
      <c r="K141" s="5"/>
      <c r="L141" s="5"/>
      <c r="M141" s="5"/>
      <c r="N141" s="5"/>
      <c r="O141" t="str">
        <f>IF(N141="","",IFERROR(VLOOKUP(N141,TVA!$A$4:$C$8,3,FALSE),""))</f>
        <v/>
      </c>
      <c r="P141" t="str">
        <f t="shared" si="12"/>
        <v/>
      </c>
      <c r="Q141" t="str">
        <f t="shared" si="13"/>
        <v/>
      </c>
      <c r="R141" s="5"/>
      <c r="S141" s="5"/>
      <c r="T141" s="5"/>
      <c r="U141" s="5"/>
      <c r="V141" s="5"/>
      <c r="W141" s="5"/>
      <c r="X141" t="str">
        <f t="shared" si="14"/>
        <v/>
      </c>
      <c r="Y141" t="str">
        <f>IF(C141="","",IF(ABS(X141)&lt;=PARAMETRES!$B$8,"OK","À équilibrer"))</f>
        <v/>
      </c>
    </row>
    <row r="142" spans="1:25" x14ac:dyDescent="0.25">
      <c r="A142" s="5"/>
      <c r="B142" t="str">
        <f>IF(A142="","",IFERROR(VLOOKUP(A142,PARAMETRES!$A$13:$B$17,2,FALSE),""))</f>
        <v/>
      </c>
      <c r="C142" s="5"/>
      <c r="D142" s="5"/>
      <c r="E142" s="5"/>
      <c r="F142" t="str">
        <f>IF(E142="","",IFERROR(VLOOKUP(E142,PLAN_PCG!$A$4:$B$81,2,FALSE),""))</f>
        <v/>
      </c>
      <c r="G142" s="5"/>
      <c r="H142" s="5"/>
      <c r="I142" s="5"/>
      <c r="J142" s="5"/>
      <c r="K142" s="5"/>
      <c r="L142" s="5"/>
      <c r="M142" s="5"/>
      <c r="N142" s="5"/>
      <c r="O142" t="str">
        <f>IF(N142="","",IFERROR(VLOOKUP(N142,TVA!$A$4:$C$8,3,FALSE),""))</f>
        <v/>
      </c>
      <c r="P142" t="str">
        <f t="shared" si="12"/>
        <v/>
      </c>
      <c r="Q142" t="str">
        <f t="shared" si="13"/>
        <v/>
      </c>
      <c r="R142" s="5"/>
      <c r="S142" s="5"/>
      <c r="T142" s="5"/>
      <c r="U142" s="5"/>
      <c r="V142" s="5"/>
      <c r="W142" s="5"/>
      <c r="X142" t="str">
        <f t="shared" si="14"/>
        <v/>
      </c>
      <c r="Y142" t="str">
        <f>IF(C142="","",IF(ABS(X142)&lt;=PARAMETRES!$B$8,"OK","À équilibrer"))</f>
        <v/>
      </c>
    </row>
    <row r="143" spans="1:25" x14ac:dyDescent="0.25">
      <c r="A143" s="5"/>
      <c r="B143" t="str">
        <f>IF(A143="","",IFERROR(VLOOKUP(A143,PARAMETRES!$A$13:$B$17,2,FALSE),""))</f>
        <v/>
      </c>
      <c r="C143" s="5"/>
      <c r="D143" s="5"/>
      <c r="E143" s="5"/>
      <c r="F143" t="str">
        <f>IF(E143="","",IFERROR(VLOOKUP(E143,PLAN_PCG!$A$4:$B$81,2,FALSE),""))</f>
        <v/>
      </c>
      <c r="G143" s="5"/>
      <c r="H143" s="5"/>
      <c r="I143" s="5"/>
      <c r="J143" s="5"/>
      <c r="K143" s="5"/>
      <c r="L143" s="5"/>
      <c r="M143" s="5"/>
      <c r="N143" s="5"/>
      <c r="O143" t="str">
        <f>IF(N143="","",IFERROR(VLOOKUP(N143,TVA!$A$4:$C$8,3,FALSE),""))</f>
        <v/>
      </c>
      <c r="P143" t="str">
        <f t="shared" si="12"/>
        <v/>
      </c>
      <c r="Q143" t="str">
        <f t="shared" si="13"/>
        <v/>
      </c>
      <c r="R143" s="5"/>
      <c r="S143" s="5"/>
      <c r="T143" s="5"/>
      <c r="U143" s="5"/>
      <c r="V143" s="5"/>
      <c r="W143" s="5"/>
      <c r="X143" t="str">
        <f t="shared" si="14"/>
        <v/>
      </c>
      <c r="Y143" t="str">
        <f>IF(C143="","",IF(ABS(X143)&lt;=PARAMETRES!$B$8,"OK","À équilibrer"))</f>
        <v/>
      </c>
    </row>
    <row r="144" spans="1:25" x14ac:dyDescent="0.25">
      <c r="A144" s="5"/>
      <c r="B144" t="str">
        <f>IF(A144="","",IFERROR(VLOOKUP(A144,PARAMETRES!$A$13:$B$17,2,FALSE),""))</f>
        <v/>
      </c>
      <c r="C144" s="5"/>
      <c r="D144" s="5"/>
      <c r="E144" s="5"/>
      <c r="F144" t="str">
        <f>IF(E144="","",IFERROR(VLOOKUP(E144,PLAN_PCG!$A$4:$B$81,2,FALSE),""))</f>
        <v/>
      </c>
      <c r="G144" s="5"/>
      <c r="H144" s="5"/>
      <c r="I144" s="5"/>
      <c r="J144" s="5"/>
      <c r="K144" s="5"/>
      <c r="L144" s="5"/>
      <c r="M144" s="5"/>
      <c r="N144" s="5"/>
      <c r="O144" t="str">
        <f>IF(N144="","",IFERROR(VLOOKUP(N144,TVA!$A$4:$C$8,3,FALSE),""))</f>
        <v/>
      </c>
      <c r="P144" t="str">
        <f t="shared" si="12"/>
        <v/>
      </c>
      <c r="Q144" t="str">
        <f t="shared" si="13"/>
        <v/>
      </c>
      <c r="R144" s="5"/>
      <c r="S144" s="5"/>
      <c r="T144" s="5"/>
      <c r="U144" s="5"/>
      <c r="V144" s="5"/>
      <c r="W144" s="5"/>
      <c r="X144" t="str">
        <f t="shared" si="14"/>
        <v/>
      </c>
      <c r="Y144" t="str">
        <f>IF(C144="","",IF(ABS(X144)&lt;=PARAMETRES!$B$8,"OK","À équilibrer"))</f>
        <v/>
      </c>
    </row>
    <row r="145" spans="1:25" x14ac:dyDescent="0.25">
      <c r="A145" s="5"/>
      <c r="B145" t="str">
        <f>IF(A145="","",IFERROR(VLOOKUP(A145,PARAMETRES!$A$13:$B$17,2,FALSE),""))</f>
        <v/>
      </c>
      <c r="C145" s="5"/>
      <c r="D145" s="5"/>
      <c r="E145" s="5"/>
      <c r="F145" t="str">
        <f>IF(E145="","",IFERROR(VLOOKUP(E145,PLAN_PCG!$A$4:$B$81,2,FALSE),""))</f>
        <v/>
      </c>
      <c r="G145" s="5"/>
      <c r="H145" s="5"/>
      <c r="I145" s="5"/>
      <c r="J145" s="5"/>
      <c r="K145" s="5"/>
      <c r="L145" s="5"/>
      <c r="M145" s="5"/>
      <c r="N145" s="5"/>
      <c r="O145" t="str">
        <f>IF(N145="","",IFERROR(VLOOKUP(N145,TVA!$A$4:$C$8,3,FALSE),""))</f>
        <v/>
      </c>
      <c r="P145" t="str">
        <f t="shared" si="12"/>
        <v/>
      </c>
      <c r="Q145" t="str">
        <f t="shared" si="13"/>
        <v/>
      </c>
      <c r="R145" s="5"/>
      <c r="S145" s="5"/>
      <c r="T145" s="5"/>
      <c r="U145" s="5"/>
      <c r="V145" s="5"/>
      <c r="W145" s="5"/>
      <c r="X145" t="str">
        <f t="shared" si="14"/>
        <v/>
      </c>
      <c r="Y145" t="str">
        <f>IF(C145="","",IF(ABS(X145)&lt;=PARAMETRES!$B$8,"OK","À équilibrer"))</f>
        <v/>
      </c>
    </row>
    <row r="146" spans="1:25" x14ac:dyDescent="0.25">
      <c r="A146" s="5"/>
      <c r="B146" t="str">
        <f>IF(A146="","",IFERROR(VLOOKUP(A146,PARAMETRES!$A$13:$B$17,2,FALSE),""))</f>
        <v/>
      </c>
      <c r="C146" s="5"/>
      <c r="D146" s="5"/>
      <c r="E146" s="5"/>
      <c r="F146" t="str">
        <f>IF(E146="","",IFERROR(VLOOKUP(E146,PLAN_PCG!$A$4:$B$81,2,FALSE),""))</f>
        <v/>
      </c>
      <c r="G146" s="5"/>
      <c r="H146" s="5"/>
      <c r="I146" s="5"/>
      <c r="J146" s="5"/>
      <c r="K146" s="5"/>
      <c r="L146" s="5"/>
      <c r="M146" s="5"/>
      <c r="N146" s="5"/>
      <c r="O146" t="str">
        <f>IF(N146="","",IFERROR(VLOOKUP(N146,TVA!$A$4:$C$8,3,FALSE),""))</f>
        <v/>
      </c>
      <c r="P146" t="str">
        <f t="shared" si="12"/>
        <v/>
      </c>
      <c r="Q146" t="str">
        <f t="shared" si="13"/>
        <v/>
      </c>
      <c r="R146" s="5"/>
      <c r="S146" s="5"/>
      <c r="T146" s="5"/>
      <c r="U146" s="5"/>
      <c r="V146" s="5"/>
      <c r="W146" s="5"/>
      <c r="X146" t="str">
        <f t="shared" si="14"/>
        <v/>
      </c>
      <c r="Y146" t="str">
        <f>IF(C146="","",IF(ABS(X146)&lt;=PARAMETRES!$B$8,"OK","À équilibrer"))</f>
        <v/>
      </c>
    </row>
    <row r="147" spans="1:25" x14ac:dyDescent="0.25">
      <c r="A147" s="5"/>
      <c r="B147" t="str">
        <f>IF(A147="","",IFERROR(VLOOKUP(A147,PARAMETRES!$A$13:$B$17,2,FALSE),""))</f>
        <v/>
      </c>
      <c r="C147" s="5"/>
      <c r="D147" s="5"/>
      <c r="E147" s="5"/>
      <c r="F147" t="str">
        <f>IF(E147="","",IFERROR(VLOOKUP(E147,PLAN_PCG!$A$4:$B$81,2,FALSE),""))</f>
        <v/>
      </c>
      <c r="G147" s="5"/>
      <c r="H147" s="5"/>
      <c r="I147" s="5"/>
      <c r="J147" s="5"/>
      <c r="K147" s="5"/>
      <c r="L147" s="5"/>
      <c r="M147" s="5"/>
      <c r="N147" s="5"/>
      <c r="O147" t="str">
        <f>IF(N147="","",IFERROR(VLOOKUP(N147,TVA!$A$4:$C$8,3,FALSE),""))</f>
        <v/>
      </c>
      <c r="P147" t="str">
        <f t="shared" si="12"/>
        <v/>
      </c>
      <c r="Q147" t="str">
        <f t="shared" si="13"/>
        <v/>
      </c>
      <c r="R147" s="5"/>
      <c r="S147" s="5"/>
      <c r="T147" s="5"/>
      <c r="U147" s="5"/>
      <c r="V147" s="5"/>
      <c r="W147" s="5"/>
      <c r="X147" t="str">
        <f t="shared" si="14"/>
        <v/>
      </c>
      <c r="Y147" t="str">
        <f>IF(C147="","",IF(ABS(X147)&lt;=PARAMETRES!$B$8,"OK","À équilibrer"))</f>
        <v/>
      </c>
    </row>
    <row r="148" spans="1:25" x14ac:dyDescent="0.25">
      <c r="A148" s="5"/>
      <c r="B148" t="str">
        <f>IF(A148="","",IFERROR(VLOOKUP(A148,PARAMETRES!$A$13:$B$17,2,FALSE),""))</f>
        <v/>
      </c>
      <c r="C148" s="5"/>
      <c r="D148" s="5"/>
      <c r="E148" s="5"/>
      <c r="F148" t="str">
        <f>IF(E148="","",IFERROR(VLOOKUP(E148,PLAN_PCG!$A$4:$B$81,2,FALSE),""))</f>
        <v/>
      </c>
      <c r="G148" s="5"/>
      <c r="H148" s="5"/>
      <c r="I148" s="5"/>
      <c r="J148" s="5"/>
      <c r="K148" s="5"/>
      <c r="L148" s="5"/>
      <c r="M148" s="5"/>
      <c r="N148" s="5"/>
      <c r="O148" t="str">
        <f>IF(N148="","",IFERROR(VLOOKUP(N148,TVA!$A$4:$C$8,3,FALSE),""))</f>
        <v/>
      </c>
      <c r="P148" t="str">
        <f t="shared" si="12"/>
        <v/>
      </c>
      <c r="Q148" t="str">
        <f t="shared" si="13"/>
        <v/>
      </c>
      <c r="R148" s="5"/>
      <c r="S148" s="5"/>
      <c r="T148" s="5"/>
      <c r="U148" s="5"/>
      <c r="V148" s="5"/>
      <c r="W148" s="5"/>
      <c r="X148" t="str">
        <f t="shared" si="14"/>
        <v/>
      </c>
      <c r="Y148" t="str">
        <f>IF(C148="","",IF(ABS(X148)&lt;=PARAMETRES!$B$8,"OK","À équilibrer"))</f>
        <v/>
      </c>
    </row>
    <row r="149" spans="1:25" x14ac:dyDescent="0.25">
      <c r="A149" s="5"/>
      <c r="B149" t="str">
        <f>IF(A149="","",IFERROR(VLOOKUP(A149,PARAMETRES!$A$13:$B$17,2,FALSE),""))</f>
        <v/>
      </c>
      <c r="C149" s="5"/>
      <c r="D149" s="5"/>
      <c r="E149" s="5"/>
      <c r="F149" t="str">
        <f>IF(E149="","",IFERROR(VLOOKUP(E149,PLAN_PCG!$A$4:$B$81,2,FALSE),""))</f>
        <v/>
      </c>
      <c r="G149" s="5"/>
      <c r="H149" s="5"/>
      <c r="I149" s="5"/>
      <c r="J149" s="5"/>
      <c r="K149" s="5"/>
      <c r="L149" s="5"/>
      <c r="M149" s="5"/>
      <c r="N149" s="5"/>
      <c r="O149" t="str">
        <f>IF(N149="","",IFERROR(VLOOKUP(N149,TVA!$A$4:$C$8,3,FALSE),""))</f>
        <v/>
      </c>
      <c r="P149" t="str">
        <f t="shared" si="12"/>
        <v/>
      </c>
      <c r="Q149" t="str">
        <f t="shared" si="13"/>
        <v/>
      </c>
      <c r="R149" s="5"/>
      <c r="S149" s="5"/>
      <c r="T149" s="5"/>
      <c r="U149" s="5"/>
      <c r="V149" s="5"/>
      <c r="W149" s="5"/>
      <c r="X149" t="str">
        <f t="shared" si="14"/>
        <v/>
      </c>
      <c r="Y149" t="str">
        <f>IF(C149="","",IF(ABS(X149)&lt;=PARAMETRES!$B$8,"OK","À équilibrer"))</f>
        <v/>
      </c>
    </row>
    <row r="150" spans="1:25" x14ac:dyDescent="0.25">
      <c r="A150" s="5"/>
      <c r="B150" t="str">
        <f>IF(A150="","",IFERROR(VLOOKUP(A150,PARAMETRES!$A$13:$B$17,2,FALSE),""))</f>
        <v/>
      </c>
      <c r="C150" s="5"/>
      <c r="D150" s="5"/>
      <c r="E150" s="5"/>
      <c r="F150" t="str">
        <f>IF(E150="","",IFERROR(VLOOKUP(E150,PLAN_PCG!$A$4:$B$81,2,FALSE),""))</f>
        <v/>
      </c>
      <c r="G150" s="5"/>
      <c r="H150" s="5"/>
      <c r="I150" s="5"/>
      <c r="J150" s="5"/>
      <c r="K150" s="5"/>
      <c r="L150" s="5"/>
      <c r="M150" s="5"/>
      <c r="N150" s="5"/>
      <c r="O150" t="str">
        <f>IF(N150="","",IFERROR(VLOOKUP(N150,TVA!$A$4:$C$8,3,FALSE),""))</f>
        <v/>
      </c>
      <c r="P150" t="str">
        <f t="shared" si="12"/>
        <v/>
      </c>
      <c r="Q150" t="str">
        <f t="shared" si="13"/>
        <v/>
      </c>
      <c r="R150" s="5"/>
      <c r="S150" s="5"/>
      <c r="T150" s="5"/>
      <c r="U150" s="5"/>
      <c r="V150" s="5"/>
      <c r="W150" s="5"/>
      <c r="X150" t="str">
        <f t="shared" si="14"/>
        <v/>
      </c>
      <c r="Y150" t="str">
        <f>IF(C150="","",IF(ABS(X150)&lt;=PARAMETRES!$B$8,"OK","À équilibrer"))</f>
        <v/>
      </c>
    </row>
    <row r="151" spans="1:25" x14ac:dyDescent="0.25">
      <c r="A151" s="5"/>
      <c r="B151" t="str">
        <f>IF(A151="","",IFERROR(VLOOKUP(A151,PARAMETRES!$A$13:$B$17,2,FALSE),""))</f>
        <v/>
      </c>
      <c r="C151" s="5"/>
      <c r="D151" s="5"/>
      <c r="E151" s="5"/>
      <c r="F151" t="str">
        <f>IF(E151="","",IFERROR(VLOOKUP(E151,PLAN_PCG!$A$4:$B$81,2,FALSE),""))</f>
        <v/>
      </c>
      <c r="G151" s="5"/>
      <c r="H151" s="5"/>
      <c r="I151" s="5"/>
      <c r="J151" s="5"/>
      <c r="K151" s="5"/>
      <c r="L151" s="5"/>
      <c r="M151" s="5"/>
      <c r="N151" s="5"/>
      <c r="O151" t="str">
        <f>IF(N151="","",IFERROR(VLOOKUP(N151,TVA!$A$4:$C$8,3,FALSE),""))</f>
        <v/>
      </c>
      <c r="P151" t="str">
        <f t="shared" si="12"/>
        <v/>
      </c>
      <c r="Q151" t="str">
        <f t="shared" si="13"/>
        <v/>
      </c>
      <c r="R151" s="5"/>
      <c r="S151" s="5"/>
      <c r="T151" s="5"/>
      <c r="U151" s="5"/>
      <c r="V151" s="5"/>
      <c r="W151" s="5"/>
      <c r="X151" t="str">
        <f t="shared" si="14"/>
        <v/>
      </c>
      <c r="Y151" t="str">
        <f>IF(C151="","",IF(ABS(X151)&lt;=PARAMETRES!$B$8,"OK","À équilibrer"))</f>
        <v/>
      </c>
    </row>
    <row r="152" spans="1:25" x14ac:dyDescent="0.25">
      <c r="A152" s="5"/>
      <c r="B152" t="str">
        <f>IF(A152="","",IFERROR(VLOOKUP(A152,PARAMETRES!$A$13:$B$17,2,FALSE),""))</f>
        <v/>
      </c>
      <c r="C152" s="5"/>
      <c r="D152" s="5"/>
      <c r="E152" s="5"/>
      <c r="F152" t="str">
        <f>IF(E152="","",IFERROR(VLOOKUP(E152,PLAN_PCG!$A$4:$B$81,2,FALSE),""))</f>
        <v/>
      </c>
      <c r="G152" s="5"/>
      <c r="H152" s="5"/>
      <c r="I152" s="5"/>
      <c r="J152" s="5"/>
      <c r="K152" s="5"/>
      <c r="L152" s="5"/>
      <c r="M152" s="5"/>
      <c r="N152" s="5"/>
      <c r="O152" t="str">
        <f>IF(N152="","",IFERROR(VLOOKUP(N152,TVA!$A$4:$C$8,3,FALSE),""))</f>
        <v/>
      </c>
      <c r="P152" t="str">
        <f t="shared" si="12"/>
        <v/>
      </c>
      <c r="Q152" t="str">
        <f t="shared" si="13"/>
        <v/>
      </c>
      <c r="R152" s="5"/>
      <c r="S152" s="5"/>
      <c r="T152" s="5"/>
      <c r="U152" s="5"/>
      <c r="V152" s="5"/>
      <c r="W152" s="5"/>
      <c r="X152" t="str">
        <f t="shared" si="14"/>
        <v/>
      </c>
      <c r="Y152" t="str">
        <f>IF(C152="","",IF(ABS(X152)&lt;=PARAMETRES!$B$8,"OK","À équilibrer"))</f>
        <v/>
      </c>
    </row>
    <row r="153" spans="1:25" x14ac:dyDescent="0.25">
      <c r="A153" s="5"/>
      <c r="B153" t="str">
        <f>IF(A153="","",IFERROR(VLOOKUP(A153,PARAMETRES!$A$13:$B$17,2,FALSE),""))</f>
        <v/>
      </c>
      <c r="C153" s="5"/>
      <c r="D153" s="5"/>
      <c r="E153" s="5"/>
      <c r="F153" t="str">
        <f>IF(E153="","",IFERROR(VLOOKUP(E153,PLAN_PCG!$A$4:$B$81,2,FALSE),""))</f>
        <v/>
      </c>
      <c r="G153" s="5"/>
      <c r="H153" s="5"/>
      <c r="I153" s="5"/>
      <c r="J153" s="5"/>
      <c r="K153" s="5"/>
      <c r="L153" s="5"/>
      <c r="M153" s="5"/>
      <c r="N153" s="5"/>
      <c r="O153" t="str">
        <f>IF(N153="","",IFERROR(VLOOKUP(N153,TVA!$A$4:$C$8,3,FALSE),""))</f>
        <v/>
      </c>
      <c r="P153" t="str">
        <f t="shared" si="12"/>
        <v/>
      </c>
      <c r="Q153" t="str">
        <f t="shared" si="13"/>
        <v/>
      </c>
      <c r="R153" s="5"/>
      <c r="S153" s="5"/>
      <c r="T153" s="5"/>
      <c r="U153" s="5"/>
      <c r="V153" s="5"/>
      <c r="W153" s="5"/>
      <c r="X153" t="str">
        <f t="shared" si="14"/>
        <v/>
      </c>
      <c r="Y153" t="str">
        <f>IF(C153="","",IF(ABS(X153)&lt;=PARAMETRES!$B$8,"OK","À équilibrer"))</f>
        <v/>
      </c>
    </row>
    <row r="154" spans="1:25" x14ac:dyDescent="0.25">
      <c r="A154" s="5"/>
      <c r="B154" t="str">
        <f>IF(A154="","",IFERROR(VLOOKUP(A154,PARAMETRES!$A$13:$B$17,2,FALSE),""))</f>
        <v/>
      </c>
      <c r="C154" s="5"/>
      <c r="D154" s="5"/>
      <c r="E154" s="5"/>
      <c r="F154" t="str">
        <f>IF(E154="","",IFERROR(VLOOKUP(E154,PLAN_PCG!$A$4:$B$81,2,FALSE),""))</f>
        <v/>
      </c>
      <c r="G154" s="5"/>
      <c r="H154" s="5"/>
      <c r="I154" s="5"/>
      <c r="J154" s="5"/>
      <c r="K154" s="5"/>
      <c r="L154" s="5"/>
      <c r="M154" s="5"/>
      <c r="N154" s="5"/>
      <c r="O154" t="str">
        <f>IF(N154="","",IFERROR(VLOOKUP(N154,TVA!$A$4:$C$8,3,FALSE),""))</f>
        <v/>
      </c>
      <c r="P154" t="str">
        <f t="shared" si="12"/>
        <v/>
      </c>
      <c r="Q154" t="str">
        <f t="shared" si="13"/>
        <v/>
      </c>
      <c r="R154" s="5"/>
      <c r="S154" s="5"/>
      <c r="T154" s="5"/>
      <c r="U154" s="5"/>
      <c r="V154" s="5"/>
      <c r="W154" s="5"/>
      <c r="X154" t="str">
        <f t="shared" si="14"/>
        <v/>
      </c>
      <c r="Y154" t="str">
        <f>IF(C154="","",IF(ABS(X154)&lt;=PARAMETRES!$B$8,"OK","À équilibrer"))</f>
        <v/>
      </c>
    </row>
    <row r="155" spans="1:25" x14ac:dyDescent="0.25">
      <c r="A155" s="5"/>
      <c r="B155" t="str">
        <f>IF(A155="","",IFERROR(VLOOKUP(A155,PARAMETRES!$A$13:$B$17,2,FALSE),""))</f>
        <v/>
      </c>
      <c r="C155" s="5"/>
      <c r="D155" s="5"/>
      <c r="E155" s="5"/>
      <c r="F155" t="str">
        <f>IF(E155="","",IFERROR(VLOOKUP(E155,PLAN_PCG!$A$4:$B$81,2,FALSE),""))</f>
        <v/>
      </c>
      <c r="G155" s="5"/>
      <c r="H155" s="5"/>
      <c r="I155" s="5"/>
      <c r="J155" s="5"/>
      <c r="K155" s="5"/>
      <c r="L155" s="5"/>
      <c r="M155" s="5"/>
      <c r="N155" s="5"/>
      <c r="O155" t="str">
        <f>IF(N155="","",IFERROR(VLOOKUP(N155,TVA!$A$4:$C$8,3,FALSE),""))</f>
        <v/>
      </c>
      <c r="P155" t="str">
        <f t="shared" si="12"/>
        <v/>
      </c>
      <c r="Q155" t="str">
        <f t="shared" si="13"/>
        <v/>
      </c>
      <c r="R155" s="5"/>
      <c r="S155" s="5"/>
      <c r="T155" s="5"/>
      <c r="U155" s="5"/>
      <c r="V155" s="5"/>
      <c r="W155" s="5"/>
      <c r="X155" t="str">
        <f t="shared" si="14"/>
        <v/>
      </c>
      <c r="Y155" t="str">
        <f>IF(C155="","",IF(ABS(X155)&lt;=PARAMETRES!$B$8,"OK","À équilibrer"))</f>
        <v/>
      </c>
    </row>
    <row r="156" spans="1:25" x14ac:dyDescent="0.25">
      <c r="A156" s="5"/>
      <c r="B156" t="str">
        <f>IF(A156="","",IFERROR(VLOOKUP(A156,PARAMETRES!$A$13:$B$17,2,FALSE),""))</f>
        <v/>
      </c>
      <c r="C156" s="5"/>
      <c r="D156" s="5"/>
      <c r="E156" s="5"/>
      <c r="F156" t="str">
        <f>IF(E156="","",IFERROR(VLOOKUP(E156,PLAN_PCG!$A$4:$B$81,2,FALSE),""))</f>
        <v/>
      </c>
      <c r="G156" s="5"/>
      <c r="H156" s="5"/>
      <c r="I156" s="5"/>
      <c r="J156" s="5"/>
      <c r="K156" s="5"/>
      <c r="L156" s="5"/>
      <c r="M156" s="5"/>
      <c r="N156" s="5"/>
      <c r="O156" t="str">
        <f>IF(N156="","",IFERROR(VLOOKUP(N156,TVA!$A$4:$C$8,3,FALSE),""))</f>
        <v/>
      </c>
      <c r="P156" t="str">
        <f t="shared" si="12"/>
        <v/>
      </c>
      <c r="Q156" t="str">
        <f t="shared" si="13"/>
        <v/>
      </c>
      <c r="R156" s="5"/>
      <c r="S156" s="5"/>
      <c r="T156" s="5"/>
      <c r="U156" s="5"/>
      <c r="V156" s="5"/>
      <c r="W156" s="5"/>
      <c r="X156" t="str">
        <f t="shared" si="14"/>
        <v/>
      </c>
      <c r="Y156" t="str">
        <f>IF(C156="","",IF(ABS(X156)&lt;=PARAMETRES!$B$8,"OK","À équilibrer"))</f>
        <v/>
      </c>
    </row>
    <row r="157" spans="1:25" x14ac:dyDescent="0.25">
      <c r="A157" s="5"/>
      <c r="B157" t="str">
        <f>IF(A157="","",IFERROR(VLOOKUP(A157,PARAMETRES!$A$13:$B$17,2,FALSE),""))</f>
        <v/>
      </c>
      <c r="C157" s="5"/>
      <c r="D157" s="5"/>
      <c r="E157" s="5"/>
      <c r="F157" t="str">
        <f>IF(E157="","",IFERROR(VLOOKUP(E157,PLAN_PCG!$A$4:$B$81,2,FALSE),""))</f>
        <v/>
      </c>
      <c r="G157" s="5"/>
      <c r="H157" s="5"/>
      <c r="I157" s="5"/>
      <c r="J157" s="5"/>
      <c r="K157" s="5"/>
      <c r="L157" s="5"/>
      <c r="M157" s="5"/>
      <c r="N157" s="5"/>
      <c r="O157" t="str">
        <f>IF(N157="","",IFERROR(VLOOKUP(N157,TVA!$A$4:$C$8,3,FALSE),""))</f>
        <v/>
      </c>
      <c r="P157" t="str">
        <f t="shared" si="12"/>
        <v/>
      </c>
      <c r="Q157" t="str">
        <f t="shared" si="13"/>
        <v/>
      </c>
      <c r="R157" s="5"/>
      <c r="S157" s="5"/>
      <c r="T157" s="5"/>
      <c r="U157" s="5"/>
      <c r="V157" s="5"/>
      <c r="W157" s="5"/>
      <c r="X157" t="str">
        <f t="shared" si="14"/>
        <v/>
      </c>
      <c r="Y157" t="str">
        <f>IF(C157="","",IF(ABS(X157)&lt;=PARAMETRES!$B$8,"OK","À équilibrer"))</f>
        <v/>
      </c>
    </row>
    <row r="158" spans="1:25" x14ac:dyDescent="0.25">
      <c r="A158" s="5"/>
      <c r="B158" t="str">
        <f>IF(A158="","",IFERROR(VLOOKUP(A158,PARAMETRES!$A$13:$B$17,2,FALSE),""))</f>
        <v/>
      </c>
      <c r="C158" s="5"/>
      <c r="D158" s="5"/>
      <c r="E158" s="5"/>
      <c r="F158" t="str">
        <f>IF(E158="","",IFERROR(VLOOKUP(E158,PLAN_PCG!$A$4:$B$81,2,FALSE),""))</f>
        <v/>
      </c>
      <c r="G158" s="5"/>
      <c r="H158" s="5"/>
      <c r="I158" s="5"/>
      <c r="J158" s="5"/>
      <c r="K158" s="5"/>
      <c r="L158" s="5"/>
      <c r="M158" s="5"/>
      <c r="N158" s="5"/>
      <c r="O158" t="str">
        <f>IF(N158="","",IFERROR(VLOOKUP(N158,TVA!$A$4:$C$8,3,FALSE),""))</f>
        <v/>
      </c>
      <c r="P158" t="str">
        <f t="shared" si="12"/>
        <v/>
      </c>
      <c r="Q158" t="str">
        <f t="shared" si="13"/>
        <v/>
      </c>
      <c r="R158" s="5"/>
      <c r="S158" s="5"/>
      <c r="T158" s="5"/>
      <c r="U158" s="5"/>
      <c r="V158" s="5"/>
      <c r="W158" s="5"/>
      <c r="X158" t="str">
        <f t="shared" si="14"/>
        <v/>
      </c>
      <c r="Y158" t="str">
        <f>IF(C158="","",IF(ABS(X158)&lt;=PARAMETRES!$B$8,"OK","À équilibrer"))</f>
        <v/>
      </c>
    </row>
    <row r="159" spans="1:25" x14ac:dyDescent="0.25">
      <c r="A159" s="5"/>
      <c r="B159" t="str">
        <f>IF(A159="","",IFERROR(VLOOKUP(A159,PARAMETRES!$A$13:$B$17,2,FALSE),""))</f>
        <v/>
      </c>
      <c r="C159" s="5"/>
      <c r="D159" s="5"/>
      <c r="E159" s="5"/>
      <c r="F159" t="str">
        <f>IF(E159="","",IFERROR(VLOOKUP(E159,PLAN_PCG!$A$4:$B$81,2,FALSE),""))</f>
        <v/>
      </c>
      <c r="G159" s="5"/>
      <c r="H159" s="5"/>
      <c r="I159" s="5"/>
      <c r="J159" s="5"/>
      <c r="K159" s="5"/>
      <c r="L159" s="5"/>
      <c r="M159" s="5"/>
      <c r="N159" s="5"/>
      <c r="O159" t="str">
        <f>IF(N159="","",IFERROR(VLOOKUP(N159,TVA!$A$4:$C$8,3,FALSE),""))</f>
        <v/>
      </c>
      <c r="P159" t="str">
        <f t="shared" si="12"/>
        <v/>
      </c>
      <c r="Q159" t="str">
        <f t="shared" si="13"/>
        <v/>
      </c>
      <c r="R159" s="5"/>
      <c r="S159" s="5"/>
      <c r="T159" s="5"/>
      <c r="U159" s="5"/>
      <c r="V159" s="5"/>
      <c r="W159" s="5"/>
      <c r="X159" t="str">
        <f t="shared" si="14"/>
        <v/>
      </c>
      <c r="Y159" t="str">
        <f>IF(C159="","",IF(ABS(X159)&lt;=PARAMETRES!$B$8,"OK","À équilibrer"))</f>
        <v/>
      </c>
    </row>
    <row r="160" spans="1:25" x14ac:dyDescent="0.25">
      <c r="A160" s="5"/>
      <c r="B160" t="str">
        <f>IF(A160="","",IFERROR(VLOOKUP(A160,PARAMETRES!$A$13:$B$17,2,FALSE),""))</f>
        <v/>
      </c>
      <c r="C160" s="5"/>
      <c r="D160" s="5"/>
      <c r="E160" s="5"/>
      <c r="F160" t="str">
        <f>IF(E160="","",IFERROR(VLOOKUP(E160,PLAN_PCG!$A$4:$B$81,2,FALSE),""))</f>
        <v/>
      </c>
      <c r="G160" s="5"/>
      <c r="H160" s="5"/>
      <c r="I160" s="5"/>
      <c r="J160" s="5"/>
      <c r="K160" s="5"/>
      <c r="L160" s="5"/>
      <c r="M160" s="5"/>
      <c r="N160" s="5"/>
      <c r="O160" t="str">
        <f>IF(N160="","",IFERROR(VLOOKUP(N160,TVA!$A$4:$C$8,3,FALSE),""))</f>
        <v/>
      </c>
      <c r="P160" t="str">
        <f t="shared" si="12"/>
        <v/>
      </c>
      <c r="Q160" t="str">
        <f t="shared" si="13"/>
        <v/>
      </c>
      <c r="R160" s="5"/>
      <c r="S160" s="5"/>
      <c r="T160" s="5"/>
      <c r="U160" s="5"/>
      <c r="V160" s="5"/>
      <c r="W160" s="5"/>
      <c r="X160" t="str">
        <f t="shared" si="14"/>
        <v/>
      </c>
      <c r="Y160" t="str">
        <f>IF(C160="","",IF(ABS(X160)&lt;=PARAMETRES!$B$8,"OK","À équilibrer"))</f>
        <v/>
      </c>
    </row>
    <row r="161" spans="1:25" x14ac:dyDescent="0.25">
      <c r="A161" s="5"/>
      <c r="B161" t="str">
        <f>IF(A161="","",IFERROR(VLOOKUP(A161,PARAMETRES!$A$13:$B$17,2,FALSE),""))</f>
        <v/>
      </c>
      <c r="C161" s="5"/>
      <c r="D161" s="5"/>
      <c r="E161" s="5"/>
      <c r="F161" t="str">
        <f>IF(E161="","",IFERROR(VLOOKUP(E161,PLAN_PCG!$A$4:$B$81,2,FALSE),""))</f>
        <v/>
      </c>
      <c r="G161" s="5"/>
      <c r="H161" s="5"/>
      <c r="I161" s="5"/>
      <c r="J161" s="5"/>
      <c r="K161" s="5"/>
      <c r="L161" s="5"/>
      <c r="M161" s="5"/>
      <c r="N161" s="5"/>
      <c r="O161" t="str">
        <f>IF(N161="","",IFERROR(VLOOKUP(N161,TVA!$A$4:$C$8,3,FALSE),""))</f>
        <v/>
      </c>
      <c r="P161" t="str">
        <f t="shared" si="12"/>
        <v/>
      </c>
      <c r="Q161" t="str">
        <f t="shared" si="13"/>
        <v/>
      </c>
      <c r="R161" s="5"/>
      <c r="S161" s="5"/>
      <c r="T161" s="5"/>
      <c r="U161" s="5"/>
      <c r="V161" s="5"/>
      <c r="W161" s="5"/>
      <c r="X161" t="str">
        <f t="shared" si="14"/>
        <v/>
      </c>
      <c r="Y161" t="str">
        <f>IF(C161="","",IF(ABS(X161)&lt;=PARAMETRES!$B$8,"OK","À équilibrer"))</f>
        <v/>
      </c>
    </row>
    <row r="162" spans="1:25" x14ac:dyDescent="0.25">
      <c r="A162" s="5"/>
      <c r="B162" t="str">
        <f>IF(A162="","",IFERROR(VLOOKUP(A162,PARAMETRES!$A$13:$B$17,2,FALSE),""))</f>
        <v/>
      </c>
      <c r="C162" s="5"/>
      <c r="D162" s="5"/>
      <c r="E162" s="5"/>
      <c r="F162" t="str">
        <f>IF(E162="","",IFERROR(VLOOKUP(E162,PLAN_PCG!$A$4:$B$81,2,FALSE),""))</f>
        <v/>
      </c>
      <c r="G162" s="5"/>
      <c r="H162" s="5"/>
      <c r="I162" s="5"/>
      <c r="J162" s="5"/>
      <c r="K162" s="5"/>
      <c r="L162" s="5"/>
      <c r="M162" s="5"/>
      <c r="N162" s="5"/>
      <c r="O162" t="str">
        <f>IF(N162="","",IFERROR(VLOOKUP(N162,TVA!$A$4:$C$8,3,FALSE),""))</f>
        <v/>
      </c>
      <c r="P162" t="str">
        <f t="shared" si="12"/>
        <v/>
      </c>
      <c r="Q162" t="str">
        <f t="shared" si="13"/>
        <v/>
      </c>
      <c r="R162" s="5"/>
      <c r="S162" s="5"/>
      <c r="T162" s="5"/>
      <c r="U162" s="5"/>
      <c r="V162" s="5"/>
      <c r="W162" s="5"/>
      <c r="X162" t="str">
        <f t="shared" si="14"/>
        <v/>
      </c>
      <c r="Y162" t="str">
        <f>IF(C162="","",IF(ABS(X162)&lt;=PARAMETRES!$B$8,"OK","À équilibrer"))</f>
        <v/>
      </c>
    </row>
    <row r="163" spans="1:25" x14ac:dyDescent="0.25">
      <c r="A163" s="5"/>
      <c r="B163" t="str">
        <f>IF(A163="","",IFERROR(VLOOKUP(A163,PARAMETRES!$A$13:$B$17,2,FALSE),""))</f>
        <v/>
      </c>
      <c r="C163" s="5"/>
      <c r="D163" s="5"/>
      <c r="E163" s="5"/>
      <c r="F163" t="str">
        <f>IF(E163="","",IFERROR(VLOOKUP(E163,PLAN_PCG!$A$4:$B$81,2,FALSE),""))</f>
        <v/>
      </c>
      <c r="G163" s="5"/>
      <c r="H163" s="5"/>
      <c r="I163" s="5"/>
      <c r="J163" s="5"/>
      <c r="K163" s="5"/>
      <c r="L163" s="5"/>
      <c r="M163" s="5"/>
      <c r="N163" s="5"/>
      <c r="O163" t="str">
        <f>IF(N163="","",IFERROR(VLOOKUP(N163,TVA!$A$4:$C$8,3,FALSE),""))</f>
        <v/>
      </c>
      <c r="P163" t="str">
        <f t="shared" si="12"/>
        <v/>
      </c>
      <c r="Q163" t="str">
        <f t="shared" si="13"/>
        <v/>
      </c>
      <c r="R163" s="5"/>
      <c r="S163" s="5"/>
      <c r="T163" s="5"/>
      <c r="U163" s="5"/>
      <c r="V163" s="5"/>
      <c r="W163" s="5"/>
      <c r="X163" t="str">
        <f t="shared" si="14"/>
        <v/>
      </c>
      <c r="Y163" t="str">
        <f>IF(C163="","",IF(ABS(X163)&lt;=PARAMETRES!$B$8,"OK","À équilibrer"))</f>
        <v/>
      </c>
    </row>
    <row r="164" spans="1:25" x14ac:dyDescent="0.25">
      <c r="A164" s="5"/>
      <c r="B164" t="str">
        <f>IF(A164="","",IFERROR(VLOOKUP(A164,PARAMETRES!$A$13:$B$17,2,FALSE),""))</f>
        <v/>
      </c>
      <c r="C164" s="5"/>
      <c r="D164" s="5"/>
      <c r="E164" s="5"/>
      <c r="F164" t="str">
        <f>IF(E164="","",IFERROR(VLOOKUP(E164,PLAN_PCG!$A$4:$B$81,2,FALSE),""))</f>
        <v/>
      </c>
      <c r="G164" s="5"/>
      <c r="H164" s="5"/>
      <c r="I164" s="5"/>
      <c r="J164" s="5"/>
      <c r="K164" s="5"/>
      <c r="L164" s="5"/>
      <c r="M164" s="5"/>
      <c r="N164" s="5"/>
      <c r="O164" t="str">
        <f>IF(N164="","",IFERROR(VLOOKUP(N164,TVA!$A$4:$C$8,3,FALSE),""))</f>
        <v/>
      </c>
      <c r="P164" t="str">
        <f t="shared" si="12"/>
        <v/>
      </c>
      <c r="Q164" t="str">
        <f t="shared" si="13"/>
        <v/>
      </c>
      <c r="R164" s="5"/>
      <c r="S164" s="5"/>
      <c r="T164" s="5"/>
      <c r="U164" s="5"/>
      <c r="V164" s="5"/>
      <c r="W164" s="5"/>
      <c r="X164" t="str">
        <f t="shared" si="14"/>
        <v/>
      </c>
      <c r="Y164" t="str">
        <f>IF(C164="","",IF(ABS(X164)&lt;=PARAMETRES!$B$8,"OK","À équilibrer"))</f>
        <v/>
      </c>
    </row>
    <row r="165" spans="1:25" x14ac:dyDescent="0.25">
      <c r="A165" s="5"/>
      <c r="B165" t="str">
        <f>IF(A165="","",IFERROR(VLOOKUP(A165,PARAMETRES!$A$13:$B$17,2,FALSE),""))</f>
        <v/>
      </c>
      <c r="C165" s="5"/>
      <c r="D165" s="5"/>
      <c r="E165" s="5"/>
      <c r="F165" t="str">
        <f>IF(E165="","",IFERROR(VLOOKUP(E165,PLAN_PCG!$A$4:$B$81,2,FALSE),""))</f>
        <v/>
      </c>
      <c r="G165" s="5"/>
      <c r="H165" s="5"/>
      <c r="I165" s="5"/>
      <c r="J165" s="5"/>
      <c r="K165" s="5"/>
      <c r="L165" s="5"/>
      <c r="M165" s="5"/>
      <c r="N165" s="5"/>
      <c r="O165" t="str">
        <f>IF(N165="","",IFERROR(VLOOKUP(N165,TVA!$A$4:$C$8,3,FALSE),""))</f>
        <v/>
      </c>
      <c r="P165" t="str">
        <f t="shared" si="12"/>
        <v/>
      </c>
      <c r="Q165" t="str">
        <f t="shared" si="13"/>
        <v/>
      </c>
      <c r="R165" s="5"/>
      <c r="S165" s="5"/>
      <c r="T165" s="5"/>
      <c r="U165" s="5"/>
      <c r="V165" s="5"/>
      <c r="W165" s="5"/>
      <c r="X165" t="str">
        <f t="shared" si="14"/>
        <v/>
      </c>
      <c r="Y165" t="str">
        <f>IF(C165="","",IF(ABS(X165)&lt;=PARAMETRES!$B$8,"OK","À équilibrer"))</f>
        <v/>
      </c>
    </row>
    <row r="166" spans="1:25" x14ac:dyDescent="0.25">
      <c r="A166" s="5"/>
      <c r="B166" t="str">
        <f>IF(A166="","",IFERROR(VLOOKUP(A166,PARAMETRES!$A$13:$B$17,2,FALSE),""))</f>
        <v/>
      </c>
      <c r="C166" s="5"/>
      <c r="D166" s="5"/>
      <c r="E166" s="5"/>
      <c r="F166" t="str">
        <f>IF(E166="","",IFERROR(VLOOKUP(E166,PLAN_PCG!$A$4:$B$81,2,FALSE),""))</f>
        <v/>
      </c>
      <c r="G166" s="5"/>
      <c r="H166" s="5"/>
      <c r="I166" s="5"/>
      <c r="J166" s="5"/>
      <c r="K166" s="5"/>
      <c r="L166" s="5"/>
      <c r="M166" s="5"/>
      <c r="N166" s="5"/>
      <c r="O166" t="str">
        <f>IF(N166="","",IFERROR(VLOOKUP(N166,TVA!$A$4:$C$8,3,FALSE),""))</f>
        <v/>
      </c>
      <c r="P166" t="str">
        <f t="shared" ref="P166:P197" si="15">IF(N166="","",IF(L166&gt;0,L166,IF(M166&gt;0,M166,"")))</f>
        <v/>
      </c>
      <c r="Q166" t="str">
        <f t="shared" ref="Q166:Q197" si="16">IF(N166="","",IF(P166="","",P166*O166))</f>
        <v/>
      </c>
      <c r="R166" s="5"/>
      <c r="S166" s="5"/>
      <c r="T166" s="5"/>
      <c r="U166" s="5"/>
      <c r="V166" s="5"/>
      <c r="W166" s="5"/>
      <c r="X166" t="str">
        <f t="shared" ref="X166:X197" si="17">IF(C166="","",SUMIFS($L$6:$L$205,$C$6:$C$205,C166)-SUMIFS($M$6:$M$205,$C$6:$C$205,C166))</f>
        <v/>
      </c>
      <c r="Y166" t="str">
        <f>IF(C166="","",IF(ABS(X166)&lt;=PARAMETRES!$B$8,"OK","À équilibrer"))</f>
        <v/>
      </c>
    </row>
    <row r="167" spans="1:25" x14ac:dyDescent="0.25">
      <c r="A167" s="5"/>
      <c r="B167" t="str">
        <f>IF(A167="","",IFERROR(VLOOKUP(A167,PARAMETRES!$A$13:$B$17,2,FALSE),""))</f>
        <v/>
      </c>
      <c r="C167" s="5"/>
      <c r="D167" s="5"/>
      <c r="E167" s="5"/>
      <c r="F167" t="str">
        <f>IF(E167="","",IFERROR(VLOOKUP(E167,PLAN_PCG!$A$4:$B$81,2,FALSE),""))</f>
        <v/>
      </c>
      <c r="G167" s="5"/>
      <c r="H167" s="5"/>
      <c r="I167" s="5"/>
      <c r="J167" s="5"/>
      <c r="K167" s="5"/>
      <c r="L167" s="5"/>
      <c r="M167" s="5"/>
      <c r="N167" s="5"/>
      <c r="O167" t="str">
        <f>IF(N167="","",IFERROR(VLOOKUP(N167,TVA!$A$4:$C$8,3,FALSE),""))</f>
        <v/>
      </c>
      <c r="P167" t="str">
        <f t="shared" si="15"/>
        <v/>
      </c>
      <c r="Q167" t="str">
        <f t="shared" si="16"/>
        <v/>
      </c>
      <c r="R167" s="5"/>
      <c r="S167" s="5"/>
      <c r="T167" s="5"/>
      <c r="U167" s="5"/>
      <c r="V167" s="5"/>
      <c r="W167" s="5"/>
      <c r="X167" t="str">
        <f t="shared" si="17"/>
        <v/>
      </c>
      <c r="Y167" t="str">
        <f>IF(C167="","",IF(ABS(X167)&lt;=PARAMETRES!$B$8,"OK","À équilibrer"))</f>
        <v/>
      </c>
    </row>
    <row r="168" spans="1:25" x14ac:dyDescent="0.25">
      <c r="A168" s="5"/>
      <c r="B168" t="str">
        <f>IF(A168="","",IFERROR(VLOOKUP(A168,PARAMETRES!$A$13:$B$17,2,FALSE),""))</f>
        <v/>
      </c>
      <c r="C168" s="5"/>
      <c r="D168" s="5"/>
      <c r="E168" s="5"/>
      <c r="F168" t="str">
        <f>IF(E168="","",IFERROR(VLOOKUP(E168,PLAN_PCG!$A$4:$B$81,2,FALSE),""))</f>
        <v/>
      </c>
      <c r="G168" s="5"/>
      <c r="H168" s="5"/>
      <c r="I168" s="5"/>
      <c r="J168" s="5"/>
      <c r="K168" s="5"/>
      <c r="L168" s="5"/>
      <c r="M168" s="5"/>
      <c r="N168" s="5"/>
      <c r="O168" t="str">
        <f>IF(N168="","",IFERROR(VLOOKUP(N168,TVA!$A$4:$C$8,3,FALSE),""))</f>
        <v/>
      </c>
      <c r="P168" t="str">
        <f t="shared" si="15"/>
        <v/>
      </c>
      <c r="Q168" t="str">
        <f t="shared" si="16"/>
        <v/>
      </c>
      <c r="R168" s="5"/>
      <c r="S168" s="5"/>
      <c r="T168" s="5"/>
      <c r="U168" s="5"/>
      <c r="V168" s="5"/>
      <c r="W168" s="5"/>
      <c r="X168" t="str">
        <f t="shared" si="17"/>
        <v/>
      </c>
      <c r="Y168" t="str">
        <f>IF(C168="","",IF(ABS(X168)&lt;=PARAMETRES!$B$8,"OK","À équilibrer"))</f>
        <v/>
      </c>
    </row>
    <row r="169" spans="1:25" x14ac:dyDescent="0.25">
      <c r="A169" s="5"/>
      <c r="B169" t="str">
        <f>IF(A169="","",IFERROR(VLOOKUP(A169,PARAMETRES!$A$13:$B$17,2,FALSE),""))</f>
        <v/>
      </c>
      <c r="C169" s="5"/>
      <c r="D169" s="5"/>
      <c r="E169" s="5"/>
      <c r="F169" t="str">
        <f>IF(E169="","",IFERROR(VLOOKUP(E169,PLAN_PCG!$A$4:$B$81,2,FALSE),""))</f>
        <v/>
      </c>
      <c r="G169" s="5"/>
      <c r="H169" s="5"/>
      <c r="I169" s="5"/>
      <c r="J169" s="5"/>
      <c r="K169" s="5"/>
      <c r="L169" s="5"/>
      <c r="M169" s="5"/>
      <c r="N169" s="5"/>
      <c r="O169" t="str">
        <f>IF(N169="","",IFERROR(VLOOKUP(N169,TVA!$A$4:$C$8,3,FALSE),""))</f>
        <v/>
      </c>
      <c r="P169" t="str">
        <f t="shared" si="15"/>
        <v/>
      </c>
      <c r="Q169" t="str">
        <f t="shared" si="16"/>
        <v/>
      </c>
      <c r="R169" s="5"/>
      <c r="S169" s="5"/>
      <c r="T169" s="5"/>
      <c r="U169" s="5"/>
      <c r="V169" s="5"/>
      <c r="W169" s="5"/>
      <c r="X169" t="str">
        <f t="shared" si="17"/>
        <v/>
      </c>
      <c r="Y169" t="str">
        <f>IF(C169="","",IF(ABS(X169)&lt;=PARAMETRES!$B$8,"OK","À équilibrer"))</f>
        <v/>
      </c>
    </row>
    <row r="170" spans="1:25" x14ac:dyDescent="0.25">
      <c r="A170" s="5"/>
      <c r="B170" t="str">
        <f>IF(A170="","",IFERROR(VLOOKUP(A170,PARAMETRES!$A$13:$B$17,2,FALSE),""))</f>
        <v/>
      </c>
      <c r="C170" s="5"/>
      <c r="D170" s="5"/>
      <c r="E170" s="5"/>
      <c r="F170" t="str">
        <f>IF(E170="","",IFERROR(VLOOKUP(E170,PLAN_PCG!$A$4:$B$81,2,FALSE),""))</f>
        <v/>
      </c>
      <c r="G170" s="5"/>
      <c r="H170" s="5"/>
      <c r="I170" s="5"/>
      <c r="J170" s="5"/>
      <c r="K170" s="5"/>
      <c r="L170" s="5"/>
      <c r="M170" s="5"/>
      <c r="N170" s="5"/>
      <c r="O170" t="str">
        <f>IF(N170="","",IFERROR(VLOOKUP(N170,TVA!$A$4:$C$8,3,FALSE),""))</f>
        <v/>
      </c>
      <c r="P170" t="str">
        <f t="shared" si="15"/>
        <v/>
      </c>
      <c r="Q170" t="str">
        <f t="shared" si="16"/>
        <v/>
      </c>
      <c r="R170" s="5"/>
      <c r="S170" s="5"/>
      <c r="T170" s="5"/>
      <c r="U170" s="5"/>
      <c r="V170" s="5"/>
      <c r="W170" s="5"/>
      <c r="X170" t="str">
        <f t="shared" si="17"/>
        <v/>
      </c>
      <c r="Y170" t="str">
        <f>IF(C170="","",IF(ABS(X170)&lt;=PARAMETRES!$B$8,"OK","À équilibrer"))</f>
        <v/>
      </c>
    </row>
    <row r="171" spans="1:25" x14ac:dyDescent="0.25">
      <c r="A171" s="5"/>
      <c r="B171" t="str">
        <f>IF(A171="","",IFERROR(VLOOKUP(A171,PARAMETRES!$A$13:$B$17,2,FALSE),""))</f>
        <v/>
      </c>
      <c r="C171" s="5"/>
      <c r="D171" s="5"/>
      <c r="E171" s="5"/>
      <c r="F171" t="str">
        <f>IF(E171="","",IFERROR(VLOOKUP(E171,PLAN_PCG!$A$4:$B$81,2,FALSE),""))</f>
        <v/>
      </c>
      <c r="G171" s="5"/>
      <c r="H171" s="5"/>
      <c r="I171" s="5"/>
      <c r="J171" s="5"/>
      <c r="K171" s="5"/>
      <c r="L171" s="5"/>
      <c r="M171" s="5"/>
      <c r="N171" s="5"/>
      <c r="O171" t="str">
        <f>IF(N171="","",IFERROR(VLOOKUP(N171,TVA!$A$4:$C$8,3,FALSE),""))</f>
        <v/>
      </c>
      <c r="P171" t="str">
        <f t="shared" si="15"/>
        <v/>
      </c>
      <c r="Q171" t="str">
        <f t="shared" si="16"/>
        <v/>
      </c>
      <c r="R171" s="5"/>
      <c r="S171" s="5"/>
      <c r="T171" s="5"/>
      <c r="U171" s="5"/>
      <c r="V171" s="5"/>
      <c r="W171" s="5"/>
      <c r="X171" t="str">
        <f t="shared" si="17"/>
        <v/>
      </c>
      <c r="Y171" t="str">
        <f>IF(C171="","",IF(ABS(X171)&lt;=PARAMETRES!$B$8,"OK","À équilibrer"))</f>
        <v/>
      </c>
    </row>
    <row r="172" spans="1:25" x14ac:dyDescent="0.25">
      <c r="A172" s="5"/>
      <c r="B172" t="str">
        <f>IF(A172="","",IFERROR(VLOOKUP(A172,PARAMETRES!$A$13:$B$17,2,FALSE),""))</f>
        <v/>
      </c>
      <c r="C172" s="5"/>
      <c r="D172" s="5"/>
      <c r="E172" s="5"/>
      <c r="F172" t="str">
        <f>IF(E172="","",IFERROR(VLOOKUP(E172,PLAN_PCG!$A$4:$B$81,2,FALSE),""))</f>
        <v/>
      </c>
      <c r="G172" s="5"/>
      <c r="H172" s="5"/>
      <c r="I172" s="5"/>
      <c r="J172" s="5"/>
      <c r="K172" s="5"/>
      <c r="L172" s="5"/>
      <c r="M172" s="5"/>
      <c r="N172" s="5"/>
      <c r="O172" t="str">
        <f>IF(N172="","",IFERROR(VLOOKUP(N172,TVA!$A$4:$C$8,3,FALSE),""))</f>
        <v/>
      </c>
      <c r="P172" t="str">
        <f t="shared" si="15"/>
        <v/>
      </c>
      <c r="Q172" t="str">
        <f t="shared" si="16"/>
        <v/>
      </c>
      <c r="R172" s="5"/>
      <c r="S172" s="5"/>
      <c r="T172" s="5"/>
      <c r="U172" s="5"/>
      <c r="V172" s="5"/>
      <c r="W172" s="5"/>
      <c r="X172" t="str">
        <f t="shared" si="17"/>
        <v/>
      </c>
      <c r="Y172" t="str">
        <f>IF(C172="","",IF(ABS(X172)&lt;=PARAMETRES!$B$8,"OK","À équilibrer"))</f>
        <v/>
      </c>
    </row>
    <row r="173" spans="1:25" x14ac:dyDescent="0.25">
      <c r="A173" s="5"/>
      <c r="B173" t="str">
        <f>IF(A173="","",IFERROR(VLOOKUP(A173,PARAMETRES!$A$13:$B$17,2,FALSE),""))</f>
        <v/>
      </c>
      <c r="C173" s="5"/>
      <c r="D173" s="5"/>
      <c r="E173" s="5"/>
      <c r="F173" t="str">
        <f>IF(E173="","",IFERROR(VLOOKUP(E173,PLAN_PCG!$A$4:$B$81,2,FALSE),""))</f>
        <v/>
      </c>
      <c r="G173" s="5"/>
      <c r="H173" s="5"/>
      <c r="I173" s="5"/>
      <c r="J173" s="5"/>
      <c r="K173" s="5"/>
      <c r="L173" s="5"/>
      <c r="M173" s="5"/>
      <c r="N173" s="5"/>
      <c r="O173" t="str">
        <f>IF(N173="","",IFERROR(VLOOKUP(N173,TVA!$A$4:$C$8,3,FALSE),""))</f>
        <v/>
      </c>
      <c r="P173" t="str">
        <f t="shared" si="15"/>
        <v/>
      </c>
      <c r="Q173" t="str">
        <f t="shared" si="16"/>
        <v/>
      </c>
      <c r="R173" s="5"/>
      <c r="S173" s="5"/>
      <c r="T173" s="5"/>
      <c r="U173" s="5"/>
      <c r="V173" s="5"/>
      <c r="W173" s="5"/>
      <c r="X173" t="str">
        <f t="shared" si="17"/>
        <v/>
      </c>
      <c r="Y173" t="str">
        <f>IF(C173="","",IF(ABS(X173)&lt;=PARAMETRES!$B$8,"OK","À équilibrer"))</f>
        <v/>
      </c>
    </row>
    <row r="174" spans="1:25" x14ac:dyDescent="0.25">
      <c r="A174" s="5"/>
      <c r="B174" t="str">
        <f>IF(A174="","",IFERROR(VLOOKUP(A174,PARAMETRES!$A$13:$B$17,2,FALSE),""))</f>
        <v/>
      </c>
      <c r="C174" s="5"/>
      <c r="D174" s="5"/>
      <c r="E174" s="5"/>
      <c r="F174" t="str">
        <f>IF(E174="","",IFERROR(VLOOKUP(E174,PLAN_PCG!$A$4:$B$81,2,FALSE),""))</f>
        <v/>
      </c>
      <c r="G174" s="5"/>
      <c r="H174" s="5"/>
      <c r="I174" s="5"/>
      <c r="J174" s="5"/>
      <c r="K174" s="5"/>
      <c r="L174" s="5"/>
      <c r="M174" s="5"/>
      <c r="N174" s="5"/>
      <c r="O174" t="str">
        <f>IF(N174="","",IFERROR(VLOOKUP(N174,TVA!$A$4:$C$8,3,FALSE),""))</f>
        <v/>
      </c>
      <c r="P174" t="str">
        <f t="shared" si="15"/>
        <v/>
      </c>
      <c r="Q174" t="str">
        <f t="shared" si="16"/>
        <v/>
      </c>
      <c r="R174" s="5"/>
      <c r="S174" s="5"/>
      <c r="T174" s="5"/>
      <c r="U174" s="5"/>
      <c r="V174" s="5"/>
      <c r="W174" s="5"/>
      <c r="X174" t="str">
        <f t="shared" si="17"/>
        <v/>
      </c>
      <c r="Y174" t="str">
        <f>IF(C174="","",IF(ABS(X174)&lt;=PARAMETRES!$B$8,"OK","À équilibrer"))</f>
        <v/>
      </c>
    </row>
    <row r="175" spans="1:25" x14ac:dyDescent="0.25">
      <c r="A175" s="5"/>
      <c r="B175" t="str">
        <f>IF(A175="","",IFERROR(VLOOKUP(A175,PARAMETRES!$A$13:$B$17,2,FALSE),""))</f>
        <v/>
      </c>
      <c r="C175" s="5"/>
      <c r="D175" s="5"/>
      <c r="E175" s="5"/>
      <c r="F175" t="str">
        <f>IF(E175="","",IFERROR(VLOOKUP(E175,PLAN_PCG!$A$4:$B$81,2,FALSE),""))</f>
        <v/>
      </c>
      <c r="G175" s="5"/>
      <c r="H175" s="5"/>
      <c r="I175" s="5"/>
      <c r="J175" s="5"/>
      <c r="K175" s="5"/>
      <c r="L175" s="5"/>
      <c r="M175" s="5"/>
      <c r="N175" s="5"/>
      <c r="O175" t="str">
        <f>IF(N175="","",IFERROR(VLOOKUP(N175,TVA!$A$4:$C$8,3,FALSE),""))</f>
        <v/>
      </c>
      <c r="P175" t="str">
        <f t="shared" si="15"/>
        <v/>
      </c>
      <c r="Q175" t="str">
        <f t="shared" si="16"/>
        <v/>
      </c>
      <c r="R175" s="5"/>
      <c r="S175" s="5"/>
      <c r="T175" s="5"/>
      <c r="U175" s="5"/>
      <c r="V175" s="5"/>
      <c r="W175" s="5"/>
      <c r="X175" t="str">
        <f t="shared" si="17"/>
        <v/>
      </c>
      <c r="Y175" t="str">
        <f>IF(C175="","",IF(ABS(X175)&lt;=PARAMETRES!$B$8,"OK","À équilibrer"))</f>
        <v/>
      </c>
    </row>
    <row r="176" spans="1:25" x14ac:dyDescent="0.25">
      <c r="A176" s="5"/>
      <c r="B176" t="str">
        <f>IF(A176="","",IFERROR(VLOOKUP(A176,PARAMETRES!$A$13:$B$17,2,FALSE),""))</f>
        <v/>
      </c>
      <c r="C176" s="5"/>
      <c r="D176" s="5"/>
      <c r="E176" s="5"/>
      <c r="F176" t="str">
        <f>IF(E176="","",IFERROR(VLOOKUP(E176,PLAN_PCG!$A$4:$B$81,2,FALSE),""))</f>
        <v/>
      </c>
      <c r="G176" s="5"/>
      <c r="H176" s="5"/>
      <c r="I176" s="5"/>
      <c r="J176" s="5"/>
      <c r="K176" s="5"/>
      <c r="L176" s="5"/>
      <c r="M176" s="5"/>
      <c r="N176" s="5"/>
      <c r="O176" t="str">
        <f>IF(N176="","",IFERROR(VLOOKUP(N176,TVA!$A$4:$C$8,3,FALSE),""))</f>
        <v/>
      </c>
      <c r="P176" t="str">
        <f t="shared" si="15"/>
        <v/>
      </c>
      <c r="Q176" t="str">
        <f t="shared" si="16"/>
        <v/>
      </c>
      <c r="R176" s="5"/>
      <c r="S176" s="5"/>
      <c r="T176" s="5"/>
      <c r="U176" s="5"/>
      <c r="V176" s="5"/>
      <c r="W176" s="5"/>
      <c r="X176" t="str">
        <f t="shared" si="17"/>
        <v/>
      </c>
      <c r="Y176" t="str">
        <f>IF(C176="","",IF(ABS(X176)&lt;=PARAMETRES!$B$8,"OK","À équilibrer"))</f>
        <v/>
      </c>
    </row>
    <row r="177" spans="1:25" x14ac:dyDescent="0.25">
      <c r="A177" s="5"/>
      <c r="B177" t="str">
        <f>IF(A177="","",IFERROR(VLOOKUP(A177,PARAMETRES!$A$13:$B$17,2,FALSE),""))</f>
        <v/>
      </c>
      <c r="C177" s="5"/>
      <c r="D177" s="5"/>
      <c r="E177" s="5"/>
      <c r="F177" t="str">
        <f>IF(E177="","",IFERROR(VLOOKUP(E177,PLAN_PCG!$A$4:$B$81,2,FALSE),""))</f>
        <v/>
      </c>
      <c r="G177" s="5"/>
      <c r="H177" s="5"/>
      <c r="I177" s="5"/>
      <c r="J177" s="5"/>
      <c r="K177" s="5"/>
      <c r="L177" s="5"/>
      <c r="M177" s="5"/>
      <c r="N177" s="5"/>
      <c r="O177" t="str">
        <f>IF(N177="","",IFERROR(VLOOKUP(N177,TVA!$A$4:$C$8,3,FALSE),""))</f>
        <v/>
      </c>
      <c r="P177" t="str">
        <f t="shared" si="15"/>
        <v/>
      </c>
      <c r="Q177" t="str">
        <f t="shared" si="16"/>
        <v/>
      </c>
      <c r="R177" s="5"/>
      <c r="S177" s="5"/>
      <c r="T177" s="5"/>
      <c r="U177" s="5"/>
      <c r="V177" s="5"/>
      <c r="W177" s="5"/>
      <c r="X177" t="str">
        <f t="shared" si="17"/>
        <v/>
      </c>
      <c r="Y177" t="str">
        <f>IF(C177="","",IF(ABS(X177)&lt;=PARAMETRES!$B$8,"OK","À équilibrer"))</f>
        <v/>
      </c>
    </row>
    <row r="178" spans="1:25" x14ac:dyDescent="0.25">
      <c r="A178" s="5"/>
      <c r="B178" t="str">
        <f>IF(A178="","",IFERROR(VLOOKUP(A178,PARAMETRES!$A$13:$B$17,2,FALSE),""))</f>
        <v/>
      </c>
      <c r="C178" s="5"/>
      <c r="D178" s="5"/>
      <c r="E178" s="5"/>
      <c r="F178" t="str">
        <f>IF(E178="","",IFERROR(VLOOKUP(E178,PLAN_PCG!$A$4:$B$81,2,FALSE),""))</f>
        <v/>
      </c>
      <c r="G178" s="5"/>
      <c r="H178" s="5"/>
      <c r="I178" s="5"/>
      <c r="J178" s="5"/>
      <c r="K178" s="5"/>
      <c r="L178" s="5"/>
      <c r="M178" s="5"/>
      <c r="N178" s="5"/>
      <c r="O178" t="str">
        <f>IF(N178="","",IFERROR(VLOOKUP(N178,TVA!$A$4:$C$8,3,FALSE),""))</f>
        <v/>
      </c>
      <c r="P178" t="str">
        <f t="shared" si="15"/>
        <v/>
      </c>
      <c r="Q178" t="str">
        <f t="shared" si="16"/>
        <v/>
      </c>
      <c r="R178" s="5"/>
      <c r="S178" s="5"/>
      <c r="T178" s="5"/>
      <c r="U178" s="5"/>
      <c r="V178" s="5"/>
      <c r="W178" s="5"/>
      <c r="X178" t="str">
        <f t="shared" si="17"/>
        <v/>
      </c>
      <c r="Y178" t="str">
        <f>IF(C178="","",IF(ABS(X178)&lt;=PARAMETRES!$B$8,"OK","À équilibrer"))</f>
        <v/>
      </c>
    </row>
    <row r="179" spans="1:25" x14ac:dyDescent="0.25">
      <c r="A179" s="5"/>
      <c r="B179" t="str">
        <f>IF(A179="","",IFERROR(VLOOKUP(A179,PARAMETRES!$A$13:$B$17,2,FALSE),""))</f>
        <v/>
      </c>
      <c r="C179" s="5"/>
      <c r="D179" s="5"/>
      <c r="E179" s="5"/>
      <c r="F179" t="str">
        <f>IF(E179="","",IFERROR(VLOOKUP(E179,PLAN_PCG!$A$4:$B$81,2,FALSE),""))</f>
        <v/>
      </c>
      <c r="G179" s="5"/>
      <c r="H179" s="5"/>
      <c r="I179" s="5"/>
      <c r="J179" s="5"/>
      <c r="K179" s="5"/>
      <c r="L179" s="5"/>
      <c r="M179" s="5"/>
      <c r="N179" s="5"/>
      <c r="O179" t="str">
        <f>IF(N179="","",IFERROR(VLOOKUP(N179,TVA!$A$4:$C$8,3,FALSE),""))</f>
        <v/>
      </c>
      <c r="P179" t="str">
        <f t="shared" si="15"/>
        <v/>
      </c>
      <c r="Q179" t="str">
        <f t="shared" si="16"/>
        <v/>
      </c>
      <c r="R179" s="5"/>
      <c r="S179" s="5"/>
      <c r="T179" s="5"/>
      <c r="U179" s="5"/>
      <c r="V179" s="5"/>
      <c r="W179" s="5"/>
      <c r="X179" t="str">
        <f t="shared" si="17"/>
        <v/>
      </c>
      <c r="Y179" t="str">
        <f>IF(C179="","",IF(ABS(X179)&lt;=PARAMETRES!$B$8,"OK","À équilibrer"))</f>
        <v/>
      </c>
    </row>
    <row r="180" spans="1:25" x14ac:dyDescent="0.25">
      <c r="A180" s="5"/>
      <c r="B180" t="str">
        <f>IF(A180="","",IFERROR(VLOOKUP(A180,PARAMETRES!$A$13:$B$17,2,FALSE),""))</f>
        <v/>
      </c>
      <c r="C180" s="5"/>
      <c r="D180" s="5"/>
      <c r="E180" s="5"/>
      <c r="F180" t="str">
        <f>IF(E180="","",IFERROR(VLOOKUP(E180,PLAN_PCG!$A$4:$B$81,2,FALSE),""))</f>
        <v/>
      </c>
      <c r="G180" s="5"/>
      <c r="H180" s="5"/>
      <c r="I180" s="5"/>
      <c r="J180" s="5"/>
      <c r="K180" s="5"/>
      <c r="L180" s="5"/>
      <c r="M180" s="5"/>
      <c r="N180" s="5"/>
      <c r="O180" t="str">
        <f>IF(N180="","",IFERROR(VLOOKUP(N180,TVA!$A$4:$C$8,3,FALSE),""))</f>
        <v/>
      </c>
      <c r="P180" t="str">
        <f t="shared" si="15"/>
        <v/>
      </c>
      <c r="Q180" t="str">
        <f t="shared" si="16"/>
        <v/>
      </c>
      <c r="R180" s="5"/>
      <c r="S180" s="5"/>
      <c r="T180" s="5"/>
      <c r="U180" s="5"/>
      <c r="V180" s="5"/>
      <c r="W180" s="5"/>
      <c r="X180" t="str">
        <f t="shared" si="17"/>
        <v/>
      </c>
      <c r="Y180" t="str">
        <f>IF(C180="","",IF(ABS(X180)&lt;=PARAMETRES!$B$8,"OK","À équilibrer"))</f>
        <v/>
      </c>
    </row>
    <row r="181" spans="1:25" x14ac:dyDescent="0.25">
      <c r="A181" s="5"/>
      <c r="B181" t="str">
        <f>IF(A181="","",IFERROR(VLOOKUP(A181,PARAMETRES!$A$13:$B$17,2,FALSE),""))</f>
        <v/>
      </c>
      <c r="C181" s="5"/>
      <c r="D181" s="5"/>
      <c r="E181" s="5"/>
      <c r="F181" t="str">
        <f>IF(E181="","",IFERROR(VLOOKUP(E181,PLAN_PCG!$A$4:$B$81,2,FALSE),""))</f>
        <v/>
      </c>
      <c r="G181" s="5"/>
      <c r="H181" s="5"/>
      <c r="I181" s="5"/>
      <c r="J181" s="5"/>
      <c r="K181" s="5"/>
      <c r="L181" s="5"/>
      <c r="M181" s="5"/>
      <c r="N181" s="5"/>
      <c r="O181" t="str">
        <f>IF(N181="","",IFERROR(VLOOKUP(N181,TVA!$A$4:$C$8,3,FALSE),""))</f>
        <v/>
      </c>
      <c r="P181" t="str">
        <f t="shared" si="15"/>
        <v/>
      </c>
      <c r="Q181" t="str">
        <f t="shared" si="16"/>
        <v/>
      </c>
      <c r="R181" s="5"/>
      <c r="S181" s="5"/>
      <c r="T181" s="5"/>
      <c r="U181" s="5"/>
      <c r="V181" s="5"/>
      <c r="W181" s="5"/>
      <c r="X181" t="str">
        <f t="shared" si="17"/>
        <v/>
      </c>
      <c r="Y181" t="str">
        <f>IF(C181="","",IF(ABS(X181)&lt;=PARAMETRES!$B$8,"OK","À équilibrer"))</f>
        <v/>
      </c>
    </row>
    <row r="182" spans="1:25" x14ac:dyDescent="0.25">
      <c r="A182" s="5"/>
      <c r="B182" t="str">
        <f>IF(A182="","",IFERROR(VLOOKUP(A182,PARAMETRES!$A$13:$B$17,2,FALSE),""))</f>
        <v/>
      </c>
      <c r="C182" s="5"/>
      <c r="D182" s="5"/>
      <c r="E182" s="5"/>
      <c r="F182" t="str">
        <f>IF(E182="","",IFERROR(VLOOKUP(E182,PLAN_PCG!$A$4:$B$81,2,FALSE),""))</f>
        <v/>
      </c>
      <c r="G182" s="5"/>
      <c r="H182" s="5"/>
      <c r="I182" s="5"/>
      <c r="J182" s="5"/>
      <c r="K182" s="5"/>
      <c r="L182" s="5"/>
      <c r="M182" s="5"/>
      <c r="N182" s="5"/>
      <c r="O182" t="str">
        <f>IF(N182="","",IFERROR(VLOOKUP(N182,TVA!$A$4:$C$8,3,FALSE),""))</f>
        <v/>
      </c>
      <c r="P182" t="str">
        <f t="shared" si="15"/>
        <v/>
      </c>
      <c r="Q182" t="str">
        <f t="shared" si="16"/>
        <v/>
      </c>
      <c r="R182" s="5"/>
      <c r="S182" s="5"/>
      <c r="T182" s="5"/>
      <c r="U182" s="5"/>
      <c r="V182" s="5"/>
      <c r="W182" s="5"/>
      <c r="X182" t="str">
        <f t="shared" si="17"/>
        <v/>
      </c>
      <c r="Y182" t="str">
        <f>IF(C182="","",IF(ABS(X182)&lt;=PARAMETRES!$B$8,"OK","À équilibrer"))</f>
        <v/>
      </c>
    </row>
    <row r="183" spans="1:25" x14ac:dyDescent="0.25">
      <c r="A183" s="5"/>
      <c r="B183" t="str">
        <f>IF(A183="","",IFERROR(VLOOKUP(A183,PARAMETRES!$A$13:$B$17,2,FALSE),""))</f>
        <v/>
      </c>
      <c r="C183" s="5"/>
      <c r="D183" s="5"/>
      <c r="E183" s="5"/>
      <c r="F183" t="str">
        <f>IF(E183="","",IFERROR(VLOOKUP(E183,PLAN_PCG!$A$4:$B$81,2,FALSE),""))</f>
        <v/>
      </c>
      <c r="G183" s="5"/>
      <c r="H183" s="5"/>
      <c r="I183" s="5"/>
      <c r="J183" s="5"/>
      <c r="K183" s="5"/>
      <c r="L183" s="5"/>
      <c r="M183" s="5"/>
      <c r="N183" s="5"/>
      <c r="O183" t="str">
        <f>IF(N183="","",IFERROR(VLOOKUP(N183,TVA!$A$4:$C$8,3,FALSE),""))</f>
        <v/>
      </c>
      <c r="P183" t="str">
        <f t="shared" si="15"/>
        <v/>
      </c>
      <c r="Q183" t="str">
        <f t="shared" si="16"/>
        <v/>
      </c>
      <c r="R183" s="5"/>
      <c r="S183" s="5"/>
      <c r="T183" s="5"/>
      <c r="U183" s="5"/>
      <c r="V183" s="5"/>
      <c r="W183" s="5"/>
      <c r="X183" t="str">
        <f t="shared" si="17"/>
        <v/>
      </c>
      <c r="Y183" t="str">
        <f>IF(C183="","",IF(ABS(X183)&lt;=PARAMETRES!$B$8,"OK","À équilibrer"))</f>
        <v/>
      </c>
    </row>
    <row r="184" spans="1:25" x14ac:dyDescent="0.25">
      <c r="A184" s="5"/>
      <c r="B184" t="str">
        <f>IF(A184="","",IFERROR(VLOOKUP(A184,PARAMETRES!$A$13:$B$17,2,FALSE),""))</f>
        <v/>
      </c>
      <c r="C184" s="5"/>
      <c r="D184" s="5"/>
      <c r="E184" s="5"/>
      <c r="F184" t="str">
        <f>IF(E184="","",IFERROR(VLOOKUP(E184,PLAN_PCG!$A$4:$B$81,2,FALSE),""))</f>
        <v/>
      </c>
      <c r="G184" s="5"/>
      <c r="H184" s="5"/>
      <c r="I184" s="5"/>
      <c r="J184" s="5"/>
      <c r="K184" s="5"/>
      <c r="L184" s="5"/>
      <c r="M184" s="5"/>
      <c r="N184" s="5"/>
      <c r="O184" t="str">
        <f>IF(N184="","",IFERROR(VLOOKUP(N184,TVA!$A$4:$C$8,3,FALSE),""))</f>
        <v/>
      </c>
      <c r="P184" t="str">
        <f t="shared" si="15"/>
        <v/>
      </c>
      <c r="Q184" t="str">
        <f t="shared" si="16"/>
        <v/>
      </c>
      <c r="R184" s="5"/>
      <c r="S184" s="5"/>
      <c r="T184" s="5"/>
      <c r="U184" s="5"/>
      <c r="V184" s="5"/>
      <c r="W184" s="5"/>
      <c r="X184" t="str">
        <f t="shared" si="17"/>
        <v/>
      </c>
      <c r="Y184" t="str">
        <f>IF(C184="","",IF(ABS(X184)&lt;=PARAMETRES!$B$8,"OK","À équilibrer"))</f>
        <v/>
      </c>
    </row>
    <row r="185" spans="1:25" x14ac:dyDescent="0.25">
      <c r="A185" s="5"/>
      <c r="B185" t="str">
        <f>IF(A185="","",IFERROR(VLOOKUP(A185,PARAMETRES!$A$13:$B$17,2,FALSE),""))</f>
        <v/>
      </c>
      <c r="C185" s="5"/>
      <c r="D185" s="5"/>
      <c r="E185" s="5"/>
      <c r="F185" t="str">
        <f>IF(E185="","",IFERROR(VLOOKUP(E185,PLAN_PCG!$A$4:$B$81,2,FALSE),""))</f>
        <v/>
      </c>
      <c r="G185" s="5"/>
      <c r="H185" s="5"/>
      <c r="I185" s="5"/>
      <c r="J185" s="5"/>
      <c r="K185" s="5"/>
      <c r="L185" s="5"/>
      <c r="M185" s="5"/>
      <c r="N185" s="5"/>
      <c r="O185" t="str">
        <f>IF(N185="","",IFERROR(VLOOKUP(N185,TVA!$A$4:$C$8,3,FALSE),""))</f>
        <v/>
      </c>
      <c r="P185" t="str">
        <f t="shared" si="15"/>
        <v/>
      </c>
      <c r="Q185" t="str">
        <f t="shared" si="16"/>
        <v/>
      </c>
      <c r="R185" s="5"/>
      <c r="S185" s="5"/>
      <c r="T185" s="5"/>
      <c r="U185" s="5"/>
      <c r="V185" s="5"/>
      <c r="W185" s="5"/>
      <c r="X185" t="str">
        <f t="shared" si="17"/>
        <v/>
      </c>
      <c r="Y185" t="str">
        <f>IF(C185="","",IF(ABS(X185)&lt;=PARAMETRES!$B$8,"OK","À équilibrer"))</f>
        <v/>
      </c>
    </row>
    <row r="186" spans="1:25" x14ac:dyDescent="0.25">
      <c r="A186" s="5"/>
      <c r="B186" t="str">
        <f>IF(A186="","",IFERROR(VLOOKUP(A186,PARAMETRES!$A$13:$B$17,2,FALSE),""))</f>
        <v/>
      </c>
      <c r="C186" s="5"/>
      <c r="D186" s="5"/>
      <c r="E186" s="5"/>
      <c r="F186" t="str">
        <f>IF(E186="","",IFERROR(VLOOKUP(E186,PLAN_PCG!$A$4:$B$81,2,FALSE),""))</f>
        <v/>
      </c>
      <c r="G186" s="5"/>
      <c r="H186" s="5"/>
      <c r="I186" s="5"/>
      <c r="J186" s="5"/>
      <c r="K186" s="5"/>
      <c r="L186" s="5"/>
      <c r="M186" s="5"/>
      <c r="N186" s="5"/>
      <c r="O186" t="str">
        <f>IF(N186="","",IFERROR(VLOOKUP(N186,TVA!$A$4:$C$8,3,FALSE),""))</f>
        <v/>
      </c>
      <c r="P186" t="str">
        <f t="shared" si="15"/>
        <v/>
      </c>
      <c r="Q186" t="str">
        <f t="shared" si="16"/>
        <v/>
      </c>
      <c r="R186" s="5"/>
      <c r="S186" s="5"/>
      <c r="T186" s="5"/>
      <c r="U186" s="5"/>
      <c r="V186" s="5"/>
      <c r="W186" s="5"/>
      <c r="X186" t="str">
        <f t="shared" si="17"/>
        <v/>
      </c>
      <c r="Y186" t="str">
        <f>IF(C186="","",IF(ABS(X186)&lt;=PARAMETRES!$B$8,"OK","À équilibrer"))</f>
        <v/>
      </c>
    </row>
    <row r="187" spans="1:25" x14ac:dyDescent="0.25">
      <c r="A187" s="5"/>
      <c r="B187" t="str">
        <f>IF(A187="","",IFERROR(VLOOKUP(A187,PARAMETRES!$A$13:$B$17,2,FALSE),""))</f>
        <v/>
      </c>
      <c r="C187" s="5"/>
      <c r="D187" s="5"/>
      <c r="E187" s="5"/>
      <c r="F187" t="str">
        <f>IF(E187="","",IFERROR(VLOOKUP(E187,PLAN_PCG!$A$4:$B$81,2,FALSE),""))</f>
        <v/>
      </c>
      <c r="G187" s="5"/>
      <c r="H187" s="5"/>
      <c r="I187" s="5"/>
      <c r="J187" s="5"/>
      <c r="K187" s="5"/>
      <c r="L187" s="5"/>
      <c r="M187" s="5"/>
      <c r="N187" s="5"/>
      <c r="O187" t="str">
        <f>IF(N187="","",IFERROR(VLOOKUP(N187,TVA!$A$4:$C$8,3,FALSE),""))</f>
        <v/>
      </c>
      <c r="P187" t="str">
        <f t="shared" si="15"/>
        <v/>
      </c>
      <c r="Q187" t="str">
        <f t="shared" si="16"/>
        <v/>
      </c>
      <c r="R187" s="5"/>
      <c r="S187" s="5"/>
      <c r="T187" s="5"/>
      <c r="U187" s="5"/>
      <c r="V187" s="5"/>
      <c r="W187" s="5"/>
      <c r="X187" t="str">
        <f t="shared" si="17"/>
        <v/>
      </c>
      <c r="Y187" t="str">
        <f>IF(C187="","",IF(ABS(X187)&lt;=PARAMETRES!$B$8,"OK","À équilibrer"))</f>
        <v/>
      </c>
    </row>
    <row r="188" spans="1:25" x14ac:dyDescent="0.25">
      <c r="A188" s="5"/>
      <c r="B188" t="str">
        <f>IF(A188="","",IFERROR(VLOOKUP(A188,PARAMETRES!$A$13:$B$17,2,FALSE),""))</f>
        <v/>
      </c>
      <c r="C188" s="5"/>
      <c r="D188" s="5"/>
      <c r="E188" s="5"/>
      <c r="F188" t="str">
        <f>IF(E188="","",IFERROR(VLOOKUP(E188,PLAN_PCG!$A$4:$B$81,2,FALSE),""))</f>
        <v/>
      </c>
      <c r="G188" s="5"/>
      <c r="H188" s="5"/>
      <c r="I188" s="5"/>
      <c r="J188" s="5"/>
      <c r="K188" s="5"/>
      <c r="L188" s="5"/>
      <c r="M188" s="5"/>
      <c r="N188" s="5"/>
      <c r="O188" t="str">
        <f>IF(N188="","",IFERROR(VLOOKUP(N188,TVA!$A$4:$C$8,3,FALSE),""))</f>
        <v/>
      </c>
      <c r="P188" t="str">
        <f t="shared" si="15"/>
        <v/>
      </c>
      <c r="Q188" t="str">
        <f t="shared" si="16"/>
        <v/>
      </c>
      <c r="R188" s="5"/>
      <c r="S188" s="5"/>
      <c r="T188" s="5"/>
      <c r="U188" s="5"/>
      <c r="V188" s="5"/>
      <c r="W188" s="5"/>
      <c r="X188" t="str">
        <f t="shared" si="17"/>
        <v/>
      </c>
      <c r="Y188" t="str">
        <f>IF(C188="","",IF(ABS(X188)&lt;=PARAMETRES!$B$8,"OK","À équilibrer"))</f>
        <v/>
      </c>
    </row>
    <row r="189" spans="1:25" x14ac:dyDescent="0.25">
      <c r="A189" s="5"/>
      <c r="B189" t="str">
        <f>IF(A189="","",IFERROR(VLOOKUP(A189,PARAMETRES!$A$13:$B$17,2,FALSE),""))</f>
        <v/>
      </c>
      <c r="C189" s="5"/>
      <c r="D189" s="5"/>
      <c r="E189" s="5"/>
      <c r="F189" t="str">
        <f>IF(E189="","",IFERROR(VLOOKUP(E189,PLAN_PCG!$A$4:$B$81,2,FALSE),""))</f>
        <v/>
      </c>
      <c r="G189" s="5"/>
      <c r="H189" s="5"/>
      <c r="I189" s="5"/>
      <c r="J189" s="5"/>
      <c r="K189" s="5"/>
      <c r="L189" s="5"/>
      <c r="M189" s="5"/>
      <c r="N189" s="5"/>
      <c r="O189" t="str">
        <f>IF(N189="","",IFERROR(VLOOKUP(N189,TVA!$A$4:$C$8,3,FALSE),""))</f>
        <v/>
      </c>
      <c r="P189" t="str">
        <f t="shared" si="15"/>
        <v/>
      </c>
      <c r="Q189" t="str">
        <f t="shared" si="16"/>
        <v/>
      </c>
      <c r="R189" s="5"/>
      <c r="S189" s="5"/>
      <c r="T189" s="5"/>
      <c r="U189" s="5"/>
      <c r="V189" s="5"/>
      <c r="W189" s="5"/>
      <c r="X189" t="str">
        <f t="shared" si="17"/>
        <v/>
      </c>
      <c r="Y189" t="str">
        <f>IF(C189="","",IF(ABS(X189)&lt;=PARAMETRES!$B$8,"OK","À équilibrer"))</f>
        <v/>
      </c>
    </row>
    <row r="190" spans="1:25" x14ac:dyDescent="0.25">
      <c r="A190" s="5"/>
      <c r="B190" t="str">
        <f>IF(A190="","",IFERROR(VLOOKUP(A190,PARAMETRES!$A$13:$B$17,2,FALSE),""))</f>
        <v/>
      </c>
      <c r="C190" s="5"/>
      <c r="D190" s="5"/>
      <c r="E190" s="5"/>
      <c r="F190" t="str">
        <f>IF(E190="","",IFERROR(VLOOKUP(E190,PLAN_PCG!$A$4:$B$81,2,FALSE),""))</f>
        <v/>
      </c>
      <c r="G190" s="5"/>
      <c r="H190" s="5"/>
      <c r="I190" s="5"/>
      <c r="J190" s="5"/>
      <c r="K190" s="5"/>
      <c r="L190" s="5"/>
      <c r="M190" s="5"/>
      <c r="N190" s="5"/>
      <c r="O190" t="str">
        <f>IF(N190="","",IFERROR(VLOOKUP(N190,TVA!$A$4:$C$8,3,FALSE),""))</f>
        <v/>
      </c>
      <c r="P190" t="str">
        <f t="shared" si="15"/>
        <v/>
      </c>
      <c r="Q190" t="str">
        <f t="shared" si="16"/>
        <v/>
      </c>
      <c r="R190" s="5"/>
      <c r="S190" s="5"/>
      <c r="T190" s="5"/>
      <c r="U190" s="5"/>
      <c r="V190" s="5"/>
      <c r="W190" s="5"/>
      <c r="X190" t="str">
        <f t="shared" si="17"/>
        <v/>
      </c>
      <c r="Y190" t="str">
        <f>IF(C190="","",IF(ABS(X190)&lt;=PARAMETRES!$B$8,"OK","À équilibrer"))</f>
        <v/>
      </c>
    </row>
    <row r="191" spans="1:25" x14ac:dyDescent="0.25">
      <c r="A191" s="5"/>
      <c r="B191" t="str">
        <f>IF(A191="","",IFERROR(VLOOKUP(A191,PARAMETRES!$A$13:$B$17,2,FALSE),""))</f>
        <v/>
      </c>
      <c r="C191" s="5"/>
      <c r="D191" s="5"/>
      <c r="E191" s="5"/>
      <c r="F191" t="str">
        <f>IF(E191="","",IFERROR(VLOOKUP(E191,PLAN_PCG!$A$4:$B$81,2,FALSE),""))</f>
        <v/>
      </c>
      <c r="G191" s="5"/>
      <c r="H191" s="5"/>
      <c r="I191" s="5"/>
      <c r="J191" s="5"/>
      <c r="K191" s="5"/>
      <c r="L191" s="5"/>
      <c r="M191" s="5"/>
      <c r="N191" s="5"/>
      <c r="O191" t="str">
        <f>IF(N191="","",IFERROR(VLOOKUP(N191,TVA!$A$4:$C$8,3,FALSE),""))</f>
        <v/>
      </c>
      <c r="P191" t="str">
        <f t="shared" si="15"/>
        <v/>
      </c>
      <c r="Q191" t="str">
        <f t="shared" si="16"/>
        <v/>
      </c>
      <c r="R191" s="5"/>
      <c r="S191" s="5"/>
      <c r="T191" s="5"/>
      <c r="U191" s="5"/>
      <c r="V191" s="5"/>
      <c r="W191" s="5"/>
      <c r="X191" t="str">
        <f t="shared" si="17"/>
        <v/>
      </c>
      <c r="Y191" t="str">
        <f>IF(C191="","",IF(ABS(X191)&lt;=PARAMETRES!$B$8,"OK","À équilibrer"))</f>
        <v/>
      </c>
    </row>
    <row r="192" spans="1:25" x14ac:dyDescent="0.25">
      <c r="A192" s="5"/>
      <c r="B192" t="str">
        <f>IF(A192="","",IFERROR(VLOOKUP(A192,PARAMETRES!$A$13:$B$17,2,FALSE),""))</f>
        <v/>
      </c>
      <c r="C192" s="5"/>
      <c r="D192" s="5"/>
      <c r="E192" s="5"/>
      <c r="F192" t="str">
        <f>IF(E192="","",IFERROR(VLOOKUP(E192,PLAN_PCG!$A$4:$B$81,2,FALSE),""))</f>
        <v/>
      </c>
      <c r="G192" s="5"/>
      <c r="H192" s="5"/>
      <c r="I192" s="5"/>
      <c r="J192" s="5"/>
      <c r="K192" s="5"/>
      <c r="L192" s="5"/>
      <c r="M192" s="5"/>
      <c r="N192" s="5"/>
      <c r="O192" t="str">
        <f>IF(N192="","",IFERROR(VLOOKUP(N192,TVA!$A$4:$C$8,3,FALSE),""))</f>
        <v/>
      </c>
      <c r="P192" t="str">
        <f t="shared" si="15"/>
        <v/>
      </c>
      <c r="Q192" t="str">
        <f t="shared" si="16"/>
        <v/>
      </c>
      <c r="R192" s="5"/>
      <c r="S192" s="5"/>
      <c r="T192" s="5"/>
      <c r="U192" s="5"/>
      <c r="V192" s="5"/>
      <c r="W192" s="5"/>
      <c r="X192" t="str">
        <f t="shared" si="17"/>
        <v/>
      </c>
      <c r="Y192" t="str">
        <f>IF(C192="","",IF(ABS(X192)&lt;=PARAMETRES!$B$8,"OK","À équilibrer"))</f>
        <v/>
      </c>
    </row>
    <row r="193" spans="1:25" x14ac:dyDescent="0.25">
      <c r="A193" s="5"/>
      <c r="B193" t="str">
        <f>IF(A193="","",IFERROR(VLOOKUP(A193,PARAMETRES!$A$13:$B$17,2,FALSE),""))</f>
        <v/>
      </c>
      <c r="C193" s="5"/>
      <c r="D193" s="5"/>
      <c r="E193" s="5"/>
      <c r="F193" t="str">
        <f>IF(E193="","",IFERROR(VLOOKUP(E193,PLAN_PCG!$A$4:$B$81,2,FALSE),""))</f>
        <v/>
      </c>
      <c r="G193" s="5"/>
      <c r="H193" s="5"/>
      <c r="I193" s="5"/>
      <c r="J193" s="5"/>
      <c r="K193" s="5"/>
      <c r="L193" s="5"/>
      <c r="M193" s="5"/>
      <c r="N193" s="5"/>
      <c r="O193" t="str">
        <f>IF(N193="","",IFERROR(VLOOKUP(N193,TVA!$A$4:$C$8,3,FALSE),""))</f>
        <v/>
      </c>
      <c r="P193" t="str">
        <f t="shared" si="15"/>
        <v/>
      </c>
      <c r="Q193" t="str">
        <f t="shared" si="16"/>
        <v/>
      </c>
      <c r="R193" s="5"/>
      <c r="S193" s="5"/>
      <c r="T193" s="5"/>
      <c r="U193" s="5"/>
      <c r="V193" s="5"/>
      <c r="W193" s="5"/>
      <c r="X193" t="str">
        <f t="shared" si="17"/>
        <v/>
      </c>
      <c r="Y193" t="str">
        <f>IF(C193="","",IF(ABS(X193)&lt;=PARAMETRES!$B$8,"OK","À équilibrer"))</f>
        <v/>
      </c>
    </row>
    <row r="194" spans="1:25" x14ac:dyDescent="0.25">
      <c r="A194" s="5"/>
      <c r="B194" t="str">
        <f>IF(A194="","",IFERROR(VLOOKUP(A194,PARAMETRES!$A$13:$B$17,2,FALSE),""))</f>
        <v/>
      </c>
      <c r="C194" s="5"/>
      <c r="D194" s="5"/>
      <c r="E194" s="5"/>
      <c r="F194" t="str">
        <f>IF(E194="","",IFERROR(VLOOKUP(E194,PLAN_PCG!$A$4:$B$81,2,FALSE),""))</f>
        <v/>
      </c>
      <c r="G194" s="5"/>
      <c r="H194" s="5"/>
      <c r="I194" s="5"/>
      <c r="J194" s="5"/>
      <c r="K194" s="5"/>
      <c r="L194" s="5"/>
      <c r="M194" s="5"/>
      <c r="N194" s="5"/>
      <c r="O194" t="str">
        <f>IF(N194="","",IFERROR(VLOOKUP(N194,TVA!$A$4:$C$8,3,FALSE),""))</f>
        <v/>
      </c>
      <c r="P194" t="str">
        <f t="shared" si="15"/>
        <v/>
      </c>
      <c r="Q194" t="str">
        <f t="shared" si="16"/>
        <v/>
      </c>
      <c r="R194" s="5"/>
      <c r="S194" s="5"/>
      <c r="T194" s="5"/>
      <c r="U194" s="5"/>
      <c r="V194" s="5"/>
      <c r="W194" s="5"/>
      <c r="X194" t="str">
        <f t="shared" si="17"/>
        <v/>
      </c>
      <c r="Y194" t="str">
        <f>IF(C194="","",IF(ABS(X194)&lt;=PARAMETRES!$B$8,"OK","À équilibrer"))</f>
        <v/>
      </c>
    </row>
    <row r="195" spans="1:25" x14ac:dyDescent="0.25">
      <c r="A195" s="5"/>
      <c r="B195" t="str">
        <f>IF(A195="","",IFERROR(VLOOKUP(A195,PARAMETRES!$A$13:$B$17,2,FALSE),""))</f>
        <v/>
      </c>
      <c r="C195" s="5"/>
      <c r="D195" s="5"/>
      <c r="E195" s="5"/>
      <c r="F195" t="str">
        <f>IF(E195="","",IFERROR(VLOOKUP(E195,PLAN_PCG!$A$4:$B$81,2,FALSE),""))</f>
        <v/>
      </c>
      <c r="G195" s="5"/>
      <c r="H195" s="5"/>
      <c r="I195" s="5"/>
      <c r="J195" s="5"/>
      <c r="K195" s="5"/>
      <c r="L195" s="5"/>
      <c r="M195" s="5"/>
      <c r="N195" s="5"/>
      <c r="O195" t="str">
        <f>IF(N195="","",IFERROR(VLOOKUP(N195,TVA!$A$4:$C$8,3,FALSE),""))</f>
        <v/>
      </c>
      <c r="P195" t="str">
        <f t="shared" si="15"/>
        <v/>
      </c>
      <c r="Q195" t="str">
        <f t="shared" si="16"/>
        <v/>
      </c>
      <c r="R195" s="5"/>
      <c r="S195" s="5"/>
      <c r="T195" s="5"/>
      <c r="U195" s="5"/>
      <c r="V195" s="5"/>
      <c r="W195" s="5"/>
      <c r="X195" t="str">
        <f t="shared" si="17"/>
        <v/>
      </c>
      <c r="Y195" t="str">
        <f>IF(C195="","",IF(ABS(X195)&lt;=PARAMETRES!$B$8,"OK","À équilibrer"))</f>
        <v/>
      </c>
    </row>
    <row r="196" spans="1:25" x14ac:dyDescent="0.25">
      <c r="A196" s="5"/>
      <c r="B196" t="str">
        <f>IF(A196="","",IFERROR(VLOOKUP(A196,PARAMETRES!$A$13:$B$17,2,FALSE),""))</f>
        <v/>
      </c>
      <c r="C196" s="5"/>
      <c r="D196" s="5"/>
      <c r="E196" s="5"/>
      <c r="F196" t="str">
        <f>IF(E196="","",IFERROR(VLOOKUP(E196,PLAN_PCG!$A$4:$B$81,2,FALSE),""))</f>
        <v/>
      </c>
      <c r="G196" s="5"/>
      <c r="H196" s="5"/>
      <c r="I196" s="5"/>
      <c r="J196" s="5"/>
      <c r="K196" s="5"/>
      <c r="L196" s="5"/>
      <c r="M196" s="5"/>
      <c r="N196" s="5"/>
      <c r="O196" t="str">
        <f>IF(N196="","",IFERROR(VLOOKUP(N196,TVA!$A$4:$C$8,3,FALSE),""))</f>
        <v/>
      </c>
      <c r="P196" t="str">
        <f t="shared" si="15"/>
        <v/>
      </c>
      <c r="Q196" t="str">
        <f t="shared" si="16"/>
        <v/>
      </c>
      <c r="R196" s="5"/>
      <c r="S196" s="5"/>
      <c r="T196" s="5"/>
      <c r="U196" s="5"/>
      <c r="V196" s="5"/>
      <c r="W196" s="5"/>
      <c r="X196" t="str">
        <f t="shared" si="17"/>
        <v/>
      </c>
      <c r="Y196" t="str">
        <f>IF(C196="","",IF(ABS(X196)&lt;=PARAMETRES!$B$8,"OK","À équilibrer"))</f>
        <v/>
      </c>
    </row>
    <row r="197" spans="1:25" x14ac:dyDescent="0.25">
      <c r="A197" s="5"/>
      <c r="B197" t="str">
        <f>IF(A197="","",IFERROR(VLOOKUP(A197,PARAMETRES!$A$13:$B$17,2,FALSE),""))</f>
        <v/>
      </c>
      <c r="C197" s="5"/>
      <c r="D197" s="5"/>
      <c r="E197" s="5"/>
      <c r="F197" t="str">
        <f>IF(E197="","",IFERROR(VLOOKUP(E197,PLAN_PCG!$A$4:$B$81,2,FALSE),""))</f>
        <v/>
      </c>
      <c r="G197" s="5"/>
      <c r="H197" s="5"/>
      <c r="I197" s="5"/>
      <c r="J197" s="5"/>
      <c r="K197" s="5"/>
      <c r="L197" s="5"/>
      <c r="M197" s="5"/>
      <c r="N197" s="5"/>
      <c r="O197" t="str">
        <f>IF(N197="","",IFERROR(VLOOKUP(N197,TVA!$A$4:$C$8,3,FALSE),""))</f>
        <v/>
      </c>
      <c r="P197" t="str">
        <f t="shared" si="15"/>
        <v/>
      </c>
      <c r="Q197" t="str">
        <f t="shared" si="16"/>
        <v/>
      </c>
      <c r="R197" s="5"/>
      <c r="S197" s="5"/>
      <c r="T197" s="5"/>
      <c r="U197" s="5"/>
      <c r="V197" s="5"/>
      <c r="W197" s="5"/>
      <c r="X197" t="str">
        <f t="shared" si="17"/>
        <v/>
      </c>
      <c r="Y197" t="str">
        <f>IF(C197="","",IF(ABS(X197)&lt;=PARAMETRES!$B$8,"OK","À équilibrer"))</f>
        <v/>
      </c>
    </row>
    <row r="198" spans="1:25" x14ac:dyDescent="0.25">
      <c r="A198" s="5"/>
      <c r="B198" t="str">
        <f>IF(A198="","",IFERROR(VLOOKUP(A198,PARAMETRES!$A$13:$B$17,2,FALSE),""))</f>
        <v/>
      </c>
      <c r="C198" s="5"/>
      <c r="D198" s="5"/>
      <c r="E198" s="5"/>
      <c r="F198" t="str">
        <f>IF(E198="","",IFERROR(VLOOKUP(E198,PLAN_PCG!$A$4:$B$81,2,FALSE),""))</f>
        <v/>
      </c>
      <c r="G198" s="5"/>
      <c r="H198" s="5"/>
      <c r="I198" s="5"/>
      <c r="J198" s="5"/>
      <c r="K198" s="5"/>
      <c r="L198" s="5"/>
      <c r="M198" s="5"/>
      <c r="N198" s="5"/>
      <c r="O198" t="str">
        <f>IF(N198="","",IFERROR(VLOOKUP(N198,TVA!$A$4:$C$8,3,FALSE),""))</f>
        <v/>
      </c>
      <c r="P198" t="str">
        <f t="shared" ref="P198:P205" si="18">IF(N198="","",IF(L198&gt;0,L198,IF(M198&gt;0,M198,"")))</f>
        <v/>
      </c>
      <c r="Q198" t="str">
        <f t="shared" ref="Q198:Q229" si="19">IF(N198="","",IF(P198="","",P198*O198))</f>
        <v/>
      </c>
      <c r="R198" s="5"/>
      <c r="S198" s="5"/>
      <c r="T198" s="5"/>
      <c r="U198" s="5"/>
      <c r="V198" s="5"/>
      <c r="W198" s="5"/>
      <c r="X198" t="str">
        <f t="shared" ref="X198:X205" si="20">IF(C198="","",SUMIFS($L$6:$L$205,$C$6:$C$205,C198)-SUMIFS($M$6:$M$205,$C$6:$C$205,C198))</f>
        <v/>
      </c>
      <c r="Y198" t="str">
        <f>IF(C198="","",IF(ABS(X198)&lt;=PARAMETRES!$B$8,"OK","À équilibrer"))</f>
        <v/>
      </c>
    </row>
    <row r="199" spans="1:25" x14ac:dyDescent="0.25">
      <c r="A199" s="5"/>
      <c r="B199" t="str">
        <f>IF(A199="","",IFERROR(VLOOKUP(A199,PARAMETRES!$A$13:$B$17,2,FALSE),""))</f>
        <v/>
      </c>
      <c r="C199" s="5"/>
      <c r="D199" s="5"/>
      <c r="E199" s="5"/>
      <c r="F199" t="str">
        <f>IF(E199="","",IFERROR(VLOOKUP(E199,PLAN_PCG!$A$4:$B$81,2,FALSE),""))</f>
        <v/>
      </c>
      <c r="G199" s="5"/>
      <c r="H199" s="5"/>
      <c r="I199" s="5"/>
      <c r="J199" s="5"/>
      <c r="K199" s="5"/>
      <c r="L199" s="5"/>
      <c r="M199" s="5"/>
      <c r="N199" s="5"/>
      <c r="O199" t="str">
        <f>IF(N199="","",IFERROR(VLOOKUP(N199,TVA!$A$4:$C$8,3,FALSE),""))</f>
        <v/>
      </c>
      <c r="P199" t="str">
        <f t="shared" si="18"/>
        <v/>
      </c>
      <c r="Q199" t="str">
        <f t="shared" si="19"/>
        <v/>
      </c>
      <c r="R199" s="5"/>
      <c r="S199" s="5"/>
      <c r="T199" s="5"/>
      <c r="U199" s="5"/>
      <c r="V199" s="5"/>
      <c r="W199" s="5"/>
      <c r="X199" t="str">
        <f t="shared" si="20"/>
        <v/>
      </c>
      <c r="Y199" t="str">
        <f>IF(C199="","",IF(ABS(X199)&lt;=PARAMETRES!$B$8,"OK","À équilibrer"))</f>
        <v/>
      </c>
    </row>
    <row r="200" spans="1:25" x14ac:dyDescent="0.25">
      <c r="A200" s="5"/>
      <c r="B200" t="str">
        <f>IF(A200="","",IFERROR(VLOOKUP(A200,PARAMETRES!$A$13:$B$17,2,FALSE),""))</f>
        <v/>
      </c>
      <c r="C200" s="5"/>
      <c r="D200" s="5"/>
      <c r="E200" s="5"/>
      <c r="F200" t="str">
        <f>IF(E200="","",IFERROR(VLOOKUP(E200,PLAN_PCG!$A$4:$B$81,2,FALSE),""))</f>
        <v/>
      </c>
      <c r="G200" s="5"/>
      <c r="H200" s="5"/>
      <c r="I200" s="5"/>
      <c r="J200" s="5"/>
      <c r="K200" s="5"/>
      <c r="L200" s="5"/>
      <c r="M200" s="5"/>
      <c r="N200" s="5"/>
      <c r="O200" t="str">
        <f>IF(N200="","",IFERROR(VLOOKUP(N200,TVA!$A$4:$C$8,3,FALSE),""))</f>
        <v/>
      </c>
      <c r="P200" t="str">
        <f t="shared" si="18"/>
        <v/>
      </c>
      <c r="Q200" t="str">
        <f t="shared" si="19"/>
        <v/>
      </c>
      <c r="R200" s="5"/>
      <c r="S200" s="5"/>
      <c r="T200" s="5"/>
      <c r="U200" s="5"/>
      <c r="V200" s="5"/>
      <c r="W200" s="5"/>
      <c r="X200" t="str">
        <f t="shared" si="20"/>
        <v/>
      </c>
      <c r="Y200" t="str">
        <f>IF(C200="","",IF(ABS(X200)&lt;=PARAMETRES!$B$8,"OK","À équilibrer"))</f>
        <v/>
      </c>
    </row>
    <row r="201" spans="1:25" x14ac:dyDescent="0.25">
      <c r="A201" s="5"/>
      <c r="B201" t="str">
        <f>IF(A201="","",IFERROR(VLOOKUP(A201,PARAMETRES!$A$13:$B$17,2,FALSE),""))</f>
        <v/>
      </c>
      <c r="C201" s="5"/>
      <c r="D201" s="5"/>
      <c r="E201" s="5"/>
      <c r="F201" t="str">
        <f>IF(E201="","",IFERROR(VLOOKUP(E201,PLAN_PCG!$A$4:$B$81,2,FALSE),""))</f>
        <v/>
      </c>
      <c r="G201" s="5"/>
      <c r="H201" s="5"/>
      <c r="I201" s="5"/>
      <c r="J201" s="5"/>
      <c r="K201" s="5"/>
      <c r="L201" s="5"/>
      <c r="M201" s="5"/>
      <c r="N201" s="5"/>
      <c r="O201" t="str">
        <f>IF(N201="","",IFERROR(VLOOKUP(N201,TVA!$A$4:$C$8,3,FALSE),""))</f>
        <v/>
      </c>
      <c r="P201" t="str">
        <f t="shared" si="18"/>
        <v/>
      </c>
      <c r="Q201" t="str">
        <f t="shared" si="19"/>
        <v/>
      </c>
      <c r="R201" s="5"/>
      <c r="S201" s="5"/>
      <c r="T201" s="5"/>
      <c r="U201" s="5"/>
      <c r="V201" s="5"/>
      <c r="W201" s="5"/>
      <c r="X201" t="str">
        <f t="shared" si="20"/>
        <v/>
      </c>
      <c r="Y201" t="str">
        <f>IF(C201="","",IF(ABS(X201)&lt;=PARAMETRES!$B$8,"OK","À équilibrer"))</f>
        <v/>
      </c>
    </row>
    <row r="202" spans="1:25" x14ac:dyDescent="0.25">
      <c r="A202" s="5"/>
      <c r="B202" t="str">
        <f>IF(A202="","",IFERROR(VLOOKUP(A202,PARAMETRES!$A$13:$B$17,2,FALSE),""))</f>
        <v/>
      </c>
      <c r="C202" s="5"/>
      <c r="D202" s="5"/>
      <c r="E202" s="5"/>
      <c r="F202" t="str">
        <f>IF(E202="","",IFERROR(VLOOKUP(E202,PLAN_PCG!$A$4:$B$81,2,FALSE),""))</f>
        <v/>
      </c>
      <c r="G202" s="5"/>
      <c r="H202" s="5"/>
      <c r="I202" s="5"/>
      <c r="J202" s="5"/>
      <c r="K202" s="5"/>
      <c r="L202" s="5"/>
      <c r="M202" s="5"/>
      <c r="N202" s="5"/>
      <c r="O202" t="str">
        <f>IF(N202="","",IFERROR(VLOOKUP(N202,TVA!$A$4:$C$8,3,FALSE),""))</f>
        <v/>
      </c>
      <c r="P202" t="str">
        <f t="shared" si="18"/>
        <v/>
      </c>
      <c r="Q202" t="str">
        <f t="shared" si="19"/>
        <v/>
      </c>
      <c r="R202" s="5"/>
      <c r="S202" s="5"/>
      <c r="T202" s="5"/>
      <c r="U202" s="5"/>
      <c r="V202" s="5"/>
      <c r="W202" s="5"/>
      <c r="X202" t="str">
        <f t="shared" si="20"/>
        <v/>
      </c>
      <c r="Y202" t="str">
        <f>IF(C202="","",IF(ABS(X202)&lt;=PARAMETRES!$B$8,"OK","À équilibrer"))</f>
        <v/>
      </c>
    </row>
    <row r="203" spans="1:25" x14ac:dyDescent="0.25">
      <c r="A203" s="5"/>
      <c r="B203" t="str">
        <f>IF(A203="","",IFERROR(VLOOKUP(A203,PARAMETRES!$A$13:$B$17,2,FALSE),""))</f>
        <v/>
      </c>
      <c r="C203" s="5"/>
      <c r="D203" s="5"/>
      <c r="E203" s="5"/>
      <c r="F203" t="str">
        <f>IF(E203="","",IFERROR(VLOOKUP(E203,PLAN_PCG!$A$4:$B$81,2,FALSE),""))</f>
        <v/>
      </c>
      <c r="G203" s="5"/>
      <c r="H203" s="5"/>
      <c r="I203" s="5"/>
      <c r="J203" s="5"/>
      <c r="K203" s="5"/>
      <c r="L203" s="5"/>
      <c r="M203" s="5"/>
      <c r="N203" s="5"/>
      <c r="O203" t="str">
        <f>IF(N203="","",IFERROR(VLOOKUP(N203,TVA!$A$4:$C$8,3,FALSE),""))</f>
        <v/>
      </c>
      <c r="P203" t="str">
        <f t="shared" si="18"/>
        <v/>
      </c>
      <c r="Q203" t="str">
        <f t="shared" si="19"/>
        <v/>
      </c>
      <c r="R203" s="5"/>
      <c r="S203" s="5"/>
      <c r="T203" s="5"/>
      <c r="U203" s="5"/>
      <c r="V203" s="5"/>
      <c r="W203" s="5"/>
      <c r="X203" t="str">
        <f t="shared" si="20"/>
        <v/>
      </c>
      <c r="Y203" t="str">
        <f>IF(C203="","",IF(ABS(X203)&lt;=PARAMETRES!$B$8,"OK","À équilibrer"))</f>
        <v/>
      </c>
    </row>
    <row r="204" spans="1:25" x14ac:dyDescent="0.25">
      <c r="A204" s="5"/>
      <c r="B204" t="str">
        <f>IF(A204="","",IFERROR(VLOOKUP(A204,PARAMETRES!$A$13:$B$17,2,FALSE),""))</f>
        <v/>
      </c>
      <c r="C204" s="5"/>
      <c r="D204" s="5"/>
      <c r="E204" s="5"/>
      <c r="F204" t="str">
        <f>IF(E204="","",IFERROR(VLOOKUP(E204,PLAN_PCG!$A$4:$B$81,2,FALSE),""))</f>
        <v/>
      </c>
      <c r="G204" s="5"/>
      <c r="H204" s="5"/>
      <c r="I204" s="5"/>
      <c r="J204" s="5"/>
      <c r="K204" s="5"/>
      <c r="L204" s="5"/>
      <c r="M204" s="5"/>
      <c r="N204" s="5"/>
      <c r="O204" t="str">
        <f>IF(N204="","",IFERROR(VLOOKUP(N204,TVA!$A$4:$C$8,3,FALSE),""))</f>
        <v/>
      </c>
      <c r="P204" t="str">
        <f t="shared" si="18"/>
        <v/>
      </c>
      <c r="Q204" t="str">
        <f t="shared" si="19"/>
        <v/>
      </c>
      <c r="R204" s="5"/>
      <c r="S204" s="5"/>
      <c r="T204" s="5"/>
      <c r="U204" s="5"/>
      <c r="V204" s="5"/>
      <c r="W204" s="5"/>
      <c r="X204" t="str">
        <f t="shared" si="20"/>
        <v/>
      </c>
      <c r="Y204" t="str">
        <f>IF(C204="","",IF(ABS(X204)&lt;=PARAMETRES!$B$8,"OK","À équilibrer"))</f>
        <v/>
      </c>
    </row>
    <row r="205" spans="1:25" x14ac:dyDescent="0.25">
      <c r="A205" s="5"/>
      <c r="B205" t="str">
        <f>IF(A205="","",IFERROR(VLOOKUP(A205,PARAMETRES!$A$13:$B$17,2,FALSE),""))</f>
        <v/>
      </c>
      <c r="C205" s="5"/>
      <c r="D205" s="5"/>
      <c r="E205" s="5"/>
      <c r="F205" t="str">
        <f>IF(E205="","",IFERROR(VLOOKUP(E205,PLAN_PCG!$A$4:$B$81,2,FALSE),""))</f>
        <v/>
      </c>
      <c r="G205" s="5"/>
      <c r="H205" s="5"/>
      <c r="I205" s="5"/>
      <c r="J205" s="5"/>
      <c r="K205" s="5"/>
      <c r="L205" s="5"/>
      <c r="M205" s="5"/>
      <c r="N205" s="5"/>
      <c r="O205" t="str">
        <f>IF(N205="","",IFERROR(VLOOKUP(N205,TVA!$A$4:$C$8,3,FALSE),""))</f>
        <v/>
      </c>
      <c r="P205" t="str">
        <f t="shared" si="18"/>
        <v/>
      </c>
      <c r="Q205" t="str">
        <f t="shared" si="19"/>
        <v/>
      </c>
      <c r="R205" s="5"/>
      <c r="S205" s="5"/>
      <c r="T205" s="5"/>
      <c r="U205" s="5"/>
      <c r="V205" s="5"/>
      <c r="W205" s="5"/>
      <c r="X205" t="str">
        <f t="shared" si="20"/>
        <v/>
      </c>
      <c r="Y205" t="str">
        <f>IF(C205="","",IF(ABS(X205)&lt;=PARAMETRES!$B$8,"OK","À équilibrer"))</f>
        <v/>
      </c>
    </row>
  </sheetData>
  <conditionalFormatting sqref="A6:Y205">
    <cfRule type="expression" dxfId="2" priority="1">
      <formula>AND($Y6&lt;&gt;"",$Y6&lt;&gt;"OK")</formula>
    </cfRule>
  </conditionalFormatting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82"/>
  <sheetViews>
    <sheetView showGridLines="0" workbookViewId="0"/>
  </sheetViews>
  <sheetFormatPr baseColWidth="10" defaultColWidth="9.140625" defaultRowHeight="15" x14ac:dyDescent="0.25"/>
  <cols>
    <col min="1" max="1" width="12" customWidth="1"/>
    <col min="2" max="2" width="44" customWidth="1"/>
    <col min="3" max="3" width="8" customWidth="1"/>
    <col min="4" max="4" width="26" customWidth="1"/>
    <col min="5" max="5" width="14" customWidth="1"/>
    <col min="6" max="7" width="16" customWidth="1"/>
    <col min="8" max="9" width="14" customWidth="1"/>
    <col min="10" max="10" width="12" customWidth="1"/>
    <col min="11" max="12" width="14" customWidth="1"/>
  </cols>
  <sheetData>
    <row r="1" spans="1:12" ht="18.75" x14ac:dyDescent="0.3">
      <c r="A1" s="3" t="s">
        <v>269</v>
      </c>
    </row>
    <row r="3" spans="1:12" ht="30" x14ac:dyDescent="0.25">
      <c r="A3" s="7" t="s">
        <v>52</v>
      </c>
      <c r="B3" s="7" t="s">
        <v>53</v>
      </c>
      <c r="C3" s="7" t="s">
        <v>54</v>
      </c>
      <c r="D3" s="7" t="s">
        <v>55</v>
      </c>
      <c r="E3" s="7" t="s">
        <v>56</v>
      </c>
      <c r="F3" s="7" t="s">
        <v>240</v>
      </c>
      <c r="G3" s="7" t="s">
        <v>241</v>
      </c>
      <c r="H3" s="7" t="s">
        <v>270</v>
      </c>
      <c r="I3" s="7" t="s">
        <v>271</v>
      </c>
      <c r="J3" s="7" t="s">
        <v>242</v>
      </c>
      <c r="K3" s="7" t="s">
        <v>272</v>
      </c>
      <c r="L3" s="7" t="s">
        <v>273</v>
      </c>
    </row>
    <row r="4" spans="1:12" x14ac:dyDescent="0.25">
      <c r="A4" t="s">
        <v>57</v>
      </c>
      <c r="B4" t="s">
        <v>58</v>
      </c>
      <c r="C4">
        <v>1</v>
      </c>
      <c r="D4" t="s">
        <v>59</v>
      </c>
      <c r="E4" t="s">
        <v>60</v>
      </c>
      <c r="F4">
        <f>IFERROR(SUMIFS(OUVERTURE!$C$5:$C$104,OUVERTURE!$A$5:$A$104,$A4),0)</f>
        <v>0</v>
      </c>
      <c r="G4">
        <f>IFERROR(SUMIFS(OUVERTURE!$D$5:$D$104,OUVERTURE!$A$5:$A$104,$A4),0)</f>
        <v>0</v>
      </c>
      <c r="H4">
        <f>IFERROR(SUMIFS(JOURNAL!$L$6:$L$205,JOURNAL!$E$6:$E$205,$A4),0)</f>
        <v>0</v>
      </c>
      <c r="I4">
        <f>IFERROR(SUMIFS(JOURNAL!$M$6:$M$205,JOURNAL!$E$6:$E$205,$A4),0)</f>
        <v>0</v>
      </c>
      <c r="J4">
        <f t="shared" ref="J4:J35" si="0">($F4-$G4)+($H4-$I4)</f>
        <v>0</v>
      </c>
      <c r="K4">
        <f t="shared" ref="K4:K35" si="1">IF($J4&gt;0,$J4,0)</f>
        <v>0</v>
      </c>
      <c r="L4">
        <f t="shared" ref="L4:L35" si="2">IF($J4&lt;0,-$J4,0)</f>
        <v>0</v>
      </c>
    </row>
    <row r="5" spans="1:12" x14ac:dyDescent="0.25">
      <c r="A5" t="s">
        <v>61</v>
      </c>
      <c r="B5" t="s">
        <v>62</v>
      </c>
      <c r="C5">
        <v>1</v>
      </c>
      <c r="D5" t="s">
        <v>59</v>
      </c>
      <c r="E5" t="s">
        <v>60</v>
      </c>
      <c r="F5">
        <f>IFERROR(SUMIFS(OUVERTURE!$C$5:$C$104,OUVERTURE!$A$5:$A$104,$A5),0)</f>
        <v>0</v>
      </c>
      <c r="G5">
        <f>IFERROR(SUMIFS(OUVERTURE!$D$5:$D$104,OUVERTURE!$A$5:$A$104,$A5),0)</f>
        <v>0</v>
      </c>
      <c r="H5">
        <f>IFERROR(SUMIFS(JOURNAL!$L$6:$L$205,JOURNAL!$E$6:$E$205,$A5),0)</f>
        <v>0</v>
      </c>
      <c r="I5">
        <f>IFERROR(SUMIFS(JOURNAL!$M$6:$M$205,JOURNAL!$E$6:$E$205,$A5),0)</f>
        <v>0</v>
      </c>
      <c r="J5">
        <f t="shared" si="0"/>
        <v>0</v>
      </c>
      <c r="K5">
        <f t="shared" si="1"/>
        <v>0</v>
      </c>
      <c r="L5">
        <f t="shared" si="2"/>
        <v>0</v>
      </c>
    </row>
    <row r="6" spans="1:12" x14ac:dyDescent="0.25">
      <c r="A6" t="s">
        <v>63</v>
      </c>
      <c r="B6" t="s">
        <v>64</v>
      </c>
      <c r="C6">
        <v>1</v>
      </c>
      <c r="D6" t="s">
        <v>59</v>
      </c>
      <c r="E6" t="s">
        <v>60</v>
      </c>
      <c r="F6">
        <f>IFERROR(SUMIFS(OUVERTURE!$C$5:$C$104,OUVERTURE!$A$5:$A$104,$A6),0)</f>
        <v>0</v>
      </c>
      <c r="G6">
        <f>IFERROR(SUMIFS(OUVERTURE!$D$5:$D$104,OUVERTURE!$A$5:$A$104,$A6),0)</f>
        <v>0</v>
      </c>
      <c r="H6">
        <f>IFERROR(SUMIFS(JOURNAL!$L$6:$L$205,JOURNAL!$E$6:$E$205,$A6),0)</f>
        <v>0</v>
      </c>
      <c r="I6">
        <f>IFERROR(SUMIFS(JOURNAL!$M$6:$M$205,JOURNAL!$E$6:$E$205,$A6),0)</f>
        <v>0</v>
      </c>
      <c r="J6">
        <f t="shared" si="0"/>
        <v>0</v>
      </c>
      <c r="K6">
        <f t="shared" si="1"/>
        <v>0</v>
      </c>
      <c r="L6">
        <f t="shared" si="2"/>
        <v>0</v>
      </c>
    </row>
    <row r="7" spans="1:12" x14ac:dyDescent="0.25">
      <c r="A7" t="s">
        <v>65</v>
      </c>
      <c r="B7" t="s">
        <v>66</v>
      </c>
      <c r="C7">
        <v>1</v>
      </c>
      <c r="D7" t="s">
        <v>67</v>
      </c>
      <c r="E7" t="s">
        <v>60</v>
      </c>
      <c r="F7">
        <f>IFERROR(SUMIFS(OUVERTURE!$C$5:$C$104,OUVERTURE!$A$5:$A$104,$A7),0)</f>
        <v>0</v>
      </c>
      <c r="G7">
        <f>IFERROR(SUMIFS(OUVERTURE!$D$5:$D$104,OUVERTURE!$A$5:$A$104,$A7),0)</f>
        <v>0</v>
      </c>
      <c r="H7">
        <f>IFERROR(SUMIFS(JOURNAL!$L$6:$L$205,JOURNAL!$E$6:$E$205,$A7),0)</f>
        <v>0</v>
      </c>
      <c r="I7">
        <f>IFERROR(SUMIFS(JOURNAL!$M$6:$M$205,JOURNAL!$E$6:$E$205,$A7),0)</f>
        <v>0</v>
      </c>
      <c r="J7">
        <f t="shared" si="0"/>
        <v>0</v>
      </c>
      <c r="K7">
        <f t="shared" si="1"/>
        <v>0</v>
      </c>
      <c r="L7">
        <f t="shared" si="2"/>
        <v>0</v>
      </c>
    </row>
    <row r="8" spans="1:12" x14ac:dyDescent="0.25">
      <c r="A8" t="s">
        <v>68</v>
      </c>
      <c r="B8" t="s">
        <v>69</v>
      </c>
      <c r="C8">
        <v>1</v>
      </c>
      <c r="D8" t="s">
        <v>67</v>
      </c>
      <c r="E8" t="s">
        <v>70</v>
      </c>
      <c r="F8">
        <f>IFERROR(SUMIFS(OUVERTURE!$C$5:$C$104,OUVERTURE!$A$5:$A$104,$A8),0)</f>
        <v>0</v>
      </c>
      <c r="G8">
        <f>IFERROR(SUMIFS(OUVERTURE!$D$5:$D$104,OUVERTURE!$A$5:$A$104,$A8),0)</f>
        <v>0</v>
      </c>
      <c r="H8">
        <f>IFERROR(SUMIFS(JOURNAL!$L$6:$L$205,JOURNAL!$E$6:$E$205,$A8),0)</f>
        <v>0</v>
      </c>
      <c r="I8">
        <f>IFERROR(SUMIFS(JOURNAL!$M$6:$M$205,JOURNAL!$E$6:$E$205,$A8),0)</f>
        <v>0</v>
      </c>
      <c r="J8">
        <f t="shared" si="0"/>
        <v>0</v>
      </c>
      <c r="K8">
        <f t="shared" si="1"/>
        <v>0</v>
      </c>
      <c r="L8">
        <f t="shared" si="2"/>
        <v>0</v>
      </c>
    </row>
    <row r="9" spans="1:12" x14ac:dyDescent="0.25">
      <c r="A9" t="s">
        <v>71</v>
      </c>
      <c r="B9" t="s">
        <v>72</v>
      </c>
      <c r="C9">
        <v>2</v>
      </c>
      <c r="D9" t="s">
        <v>73</v>
      </c>
      <c r="E9" t="s">
        <v>70</v>
      </c>
      <c r="F9">
        <f>IFERROR(SUMIFS(OUVERTURE!$C$5:$C$104,OUVERTURE!$A$5:$A$104,$A9),0)</f>
        <v>0</v>
      </c>
      <c r="G9">
        <f>IFERROR(SUMIFS(OUVERTURE!$D$5:$D$104,OUVERTURE!$A$5:$A$104,$A9),0)</f>
        <v>0</v>
      </c>
      <c r="H9">
        <f>IFERROR(SUMIFS(JOURNAL!$L$6:$L$205,JOURNAL!$E$6:$E$205,$A9),0)</f>
        <v>0</v>
      </c>
      <c r="I9">
        <f>IFERROR(SUMIFS(JOURNAL!$M$6:$M$205,JOURNAL!$E$6:$E$205,$A9),0)</f>
        <v>0</v>
      </c>
      <c r="J9">
        <f t="shared" si="0"/>
        <v>0</v>
      </c>
      <c r="K9">
        <f t="shared" si="1"/>
        <v>0</v>
      </c>
      <c r="L9">
        <f t="shared" si="2"/>
        <v>0</v>
      </c>
    </row>
    <row r="10" spans="1:12" x14ac:dyDescent="0.25">
      <c r="A10" t="s">
        <v>74</v>
      </c>
      <c r="B10" t="s">
        <v>75</v>
      </c>
      <c r="C10">
        <v>2</v>
      </c>
      <c r="D10" t="s">
        <v>73</v>
      </c>
      <c r="E10" t="s">
        <v>70</v>
      </c>
      <c r="F10">
        <f>IFERROR(SUMIFS(OUVERTURE!$C$5:$C$104,OUVERTURE!$A$5:$A$104,$A10),0)</f>
        <v>0</v>
      </c>
      <c r="G10">
        <f>IFERROR(SUMIFS(OUVERTURE!$D$5:$D$104,OUVERTURE!$A$5:$A$104,$A10),0)</f>
        <v>0</v>
      </c>
      <c r="H10">
        <f>IFERROR(SUMIFS(JOURNAL!$L$6:$L$205,JOURNAL!$E$6:$E$205,$A10),0)</f>
        <v>0</v>
      </c>
      <c r="I10">
        <f>IFERROR(SUMIFS(JOURNAL!$M$6:$M$205,JOURNAL!$E$6:$E$205,$A10),0)</f>
        <v>0</v>
      </c>
      <c r="J10">
        <f t="shared" si="0"/>
        <v>0</v>
      </c>
      <c r="K10">
        <f t="shared" si="1"/>
        <v>0</v>
      </c>
      <c r="L10">
        <f t="shared" si="2"/>
        <v>0</v>
      </c>
    </row>
    <row r="11" spans="1:12" x14ac:dyDescent="0.25">
      <c r="A11" t="s">
        <v>76</v>
      </c>
      <c r="B11" t="s">
        <v>77</v>
      </c>
      <c r="C11">
        <v>2</v>
      </c>
      <c r="D11" t="s">
        <v>73</v>
      </c>
      <c r="E11" t="s">
        <v>70</v>
      </c>
      <c r="F11">
        <f>IFERROR(SUMIFS(OUVERTURE!$C$5:$C$104,OUVERTURE!$A$5:$A$104,$A11),0)</f>
        <v>0</v>
      </c>
      <c r="G11">
        <f>IFERROR(SUMIFS(OUVERTURE!$D$5:$D$104,OUVERTURE!$A$5:$A$104,$A11),0)</f>
        <v>0</v>
      </c>
      <c r="H11">
        <f>IFERROR(SUMIFS(JOURNAL!$L$6:$L$205,JOURNAL!$E$6:$E$205,$A11),0)</f>
        <v>0</v>
      </c>
      <c r="I11">
        <f>IFERROR(SUMIFS(JOURNAL!$M$6:$M$205,JOURNAL!$E$6:$E$205,$A11),0)</f>
        <v>0</v>
      </c>
      <c r="J11">
        <f t="shared" si="0"/>
        <v>0</v>
      </c>
      <c r="K11">
        <f t="shared" si="1"/>
        <v>0</v>
      </c>
      <c r="L11">
        <f t="shared" si="2"/>
        <v>0</v>
      </c>
    </row>
    <row r="12" spans="1:12" x14ac:dyDescent="0.25">
      <c r="A12" t="s">
        <v>78</v>
      </c>
      <c r="B12" t="s">
        <v>79</v>
      </c>
      <c r="C12">
        <v>2</v>
      </c>
      <c r="D12" t="s">
        <v>80</v>
      </c>
      <c r="E12" t="s">
        <v>70</v>
      </c>
      <c r="F12">
        <f>IFERROR(SUMIFS(OUVERTURE!$C$5:$C$104,OUVERTURE!$A$5:$A$104,$A12),0)</f>
        <v>0</v>
      </c>
      <c r="G12">
        <f>IFERROR(SUMIFS(OUVERTURE!$D$5:$D$104,OUVERTURE!$A$5:$A$104,$A12),0)</f>
        <v>0</v>
      </c>
      <c r="H12">
        <f>IFERROR(SUMIFS(JOURNAL!$L$6:$L$205,JOURNAL!$E$6:$E$205,$A12),0)</f>
        <v>0</v>
      </c>
      <c r="I12">
        <f>IFERROR(SUMIFS(JOURNAL!$M$6:$M$205,JOURNAL!$E$6:$E$205,$A12),0)</f>
        <v>0</v>
      </c>
      <c r="J12">
        <f t="shared" si="0"/>
        <v>0</v>
      </c>
      <c r="K12">
        <f t="shared" si="1"/>
        <v>0</v>
      </c>
      <c r="L12">
        <f t="shared" si="2"/>
        <v>0</v>
      </c>
    </row>
    <row r="13" spans="1:12" x14ac:dyDescent="0.25">
      <c r="A13" t="s">
        <v>81</v>
      </c>
      <c r="B13" t="s">
        <v>82</v>
      </c>
      <c r="C13">
        <v>2</v>
      </c>
      <c r="D13" t="s">
        <v>80</v>
      </c>
      <c r="E13" t="s">
        <v>70</v>
      </c>
      <c r="F13">
        <f>IFERROR(SUMIFS(OUVERTURE!$C$5:$C$104,OUVERTURE!$A$5:$A$104,$A13),0)</f>
        <v>0</v>
      </c>
      <c r="G13">
        <f>IFERROR(SUMIFS(OUVERTURE!$D$5:$D$104,OUVERTURE!$A$5:$A$104,$A13),0)</f>
        <v>0</v>
      </c>
      <c r="H13">
        <f>IFERROR(SUMIFS(JOURNAL!$L$6:$L$205,JOURNAL!$E$6:$E$205,$A13),0)</f>
        <v>0</v>
      </c>
      <c r="I13">
        <f>IFERROR(SUMIFS(JOURNAL!$M$6:$M$205,JOURNAL!$E$6:$E$205,$A13),0)</f>
        <v>0</v>
      </c>
      <c r="J13">
        <f t="shared" si="0"/>
        <v>0</v>
      </c>
      <c r="K13">
        <f t="shared" si="1"/>
        <v>0</v>
      </c>
      <c r="L13">
        <f t="shared" si="2"/>
        <v>0</v>
      </c>
    </row>
    <row r="14" spans="1:12" x14ac:dyDescent="0.25">
      <c r="A14" t="s">
        <v>83</v>
      </c>
      <c r="B14" t="s">
        <v>84</v>
      </c>
      <c r="C14">
        <v>2</v>
      </c>
      <c r="D14" t="s">
        <v>80</v>
      </c>
      <c r="E14" t="s">
        <v>70</v>
      </c>
      <c r="F14">
        <f>IFERROR(SUMIFS(OUVERTURE!$C$5:$C$104,OUVERTURE!$A$5:$A$104,$A14),0)</f>
        <v>0</v>
      </c>
      <c r="G14">
        <f>IFERROR(SUMIFS(OUVERTURE!$D$5:$D$104,OUVERTURE!$A$5:$A$104,$A14),0)</f>
        <v>0</v>
      </c>
      <c r="H14">
        <f>IFERROR(SUMIFS(JOURNAL!$L$6:$L$205,JOURNAL!$E$6:$E$205,$A14),0)</f>
        <v>0</v>
      </c>
      <c r="I14">
        <f>IFERROR(SUMIFS(JOURNAL!$M$6:$M$205,JOURNAL!$E$6:$E$205,$A14),0)</f>
        <v>0</v>
      </c>
      <c r="J14">
        <f t="shared" si="0"/>
        <v>0</v>
      </c>
      <c r="K14">
        <f t="shared" si="1"/>
        <v>0</v>
      </c>
      <c r="L14">
        <f t="shared" si="2"/>
        <v>0</v>
      </c>
    </row>
    <row r="15" spans="1:12" x14ac:dyDescent="0.25">
      <c r="A15" t="s">
        <v>85</v>
      </c>
      <c r="B15" t="s">
        <v>86</v>
      </c>
      <c r="C15">
        <v>2</v>
      </c>
      <c r="D15" t="s">
        <v>87</v>
      </c>
      <c r="E15" t="s">
        <v>70</v>
      </c>
      <c r="F15">
        <f>IFERROR(SUMIFS(OUVERTURE!$C$5:$C$104,OUVERTURE!$A$5:$A$104,$A15),0)</f>
        <v>0</v>
      </c>
      <c r="G15">
        <f>IFERROR(SUMIFS(OUVERTURE!$D$5:$D$104,OUVERTURE!$A$5:$A$104,$A15),0)</f>
        <v>0</v>
      </c>
      <c r="H15">
        <f>IFERROR(SUMIFS(JOURNAL!$L$6:$L$205,JOURNAL!$E$6:$E$205,$A15),0)</f>
        <v>0</v>
      </c>
      <c r="I15">
        <f>IFERROR(SUMIFS(JOURNAL!$M$6:$M$205,JOURNAL!$E$6:$E$205,$A15),0)</f>
        <v>0</v>
      </c>
      <c r="J15">
        <f t="shared" si="0"/>
        <v>0</v>
      </c>
      <c r="K15">
        <f t="shared" si="1"/>
        <v>0</v>
      </c>
      <c r="L15">
        <f t="shared" si="2"/>
        <v>0</v>
      </c>
    </row>
    <row r="16" spans="1:12" x14ac:dyDescent="0.25">
      <c r="A16" t="s">
        <v>88</v>
      </c>
      <c r="B16" t="s">
        <v>89</v>
      </c>
      <c r="C16">
        <v>2</v>
      </c>
      <c r="D16" t="s">
        <v>90</v>
      </c>
      <c r="E16" t="s">
        <v>60</v>
      </c>
      <c r="F16">
        <f>IFERROR(SUMIFS(OUVERTURE!$C$5:$C$104,OUVERTURE!$A$5:$A$104,$A16),0)</f>
        <v>0</v>
      </c>
      <c r="G16">
        <f>IFERROR(SUMIFS(OUVERTURE!$D$5:$D$104,OUVERTURE!$A$5:$A$104,$A16),0)</f>
        <v>0</v>
      </c>
      <c r="H16">
        <f>IFERROR(SUMIFS(JOURNAL!$L$6:$L$205,JOURNAL!$E$6:$E$205,$A16),0)</f>
        <v>0</v>
      </c>
      <c r="I16">
        <f>IFERROR(SUMIFS(JOURNAL!$M$6:$M$205,JOURNAL!$E$6:$E$205,$A16),0)</f>
        <v>0</v>
      </c>
      <c r="J16">
        <f t="shared" si="0"/>
        <v>0</v>
      </c>
      <c r="K16">
        <f t="shared" si="1"/>
        <v>0</v>
      </c>
      <c r="L16">
        <f t="shared" si="2"/>
        <v>0</v>
      </c>
    </row>
    <row r="17" spans="1:12" x14ac:dyDescent="0.25">
      <c r="A17" t="s">
        <v>91</v>
      </c>
      <c r="B17" t="s">
        <v>92</v>
      </c>
      <c r="C17">
        <v>2</v>
      </c>
      <c r="D17" t="s">
        <v>90</v>
      </c>
      <c r="E17" t="s">
        <v>60</v>
      </c>
      <c r="F17">
        <f>IFERROR(SUMIFS(OUVERTURE!$C$5:$C$104,OUVERTURE!$A$5:$A$104,$A17),0)</f>
        <v>0</v>
      </c>
      <c r="G17">
        <f>IFERROR(SUMIFS(OUVERTURE!$D$5:$D$104,OUVERTURE!$A$5:$A$104,$A17),0)</f>
        <v>0</v>
      </c>
      <c r="H17">
        <f>IFERROR(SUMIFS(JOURNAL!$L$6:$L$205,JOURNAL!$E$6:$E$205,$A17),0)</f>
        <v>0</v>
      </c>
      <c r="I17">
        <f>IFERROR(SUMIFS(JOURNAL!$M$6:$M$205,JOURNAL!$E$6:$E$205,$A17),0)</f>
        <v>0</v>
      </c>
      <c r="J17">
        <f t="shared" si="0"/>
        <v>0</v>
      </c>
      <c r="K17">
        <f t="shared" si="1"/>
        <v>0</v>
      </c>
      <c r="L17">
        <f t="shared" si="2"/>
        <v>0</v>
      </c>
    </row>
    <row r="18" spans="1:12" x14ac:dyDescent="0.25">
      <c r="A18" t="s">
        <v>93</v>
      </c>
      <c r="B18" t="s">
        <v>94</v>
      </c>
      <c r="C18">
        <v>2</v>
      </c>
      <c r="D18" t="s">
        <v>95</v>
      </c>
      <c r="E18" t="s">
        <v>60</v>
      </c>
      <c r="F18">
        <f>IFERROR(SUMIFS(OUVERTURE!$C$5:$C$104,OUVERTURE!$A$5:$A$104,$A18),0)</f>
        <v>0</v>
      </c>
      <c r="G18">
        <f>IFERROR(SUMIFS(OUVERTURE!$D$5:$D$104,OUVERTURE!$A$5:$A$104,$A18),0)</f>
        <v>0</v>
      </c>
      <c r="H18">
        <f>IFERROR(SUMIFS(JOURNAL!$L$6:$L$205,JOURNAL!$E$6:$E$205,$A18),0)</f>
        <v>0</v>
      </c>
      <c r="I18">
        <f>IFERROR(SUMIFS(JOURNAL!$M$6:$M$205,JOURNAL!$E$6:$E$205,$A18),0)</f>
        <v>0</v>
      </c>
      <c r="J18">
        <f t="shared" si="0"/>
        <v>0</v>
      </c>
      <c r="K18">
        <f t="shared" si="1"/>
        <v>0</v>
      </c>
      <c r="L18">
        <f t="shared" si="2"/>
        <v>0</v>
      </c>
    </row>
    <row r="19" spans="1:12" x14ac:dyDescent="0.25">
      <c r="A19" t="s">
        <v>96</v>
      </c>
      <c r="B19" t="s">
        <v>97</v>
      </c>
      <c r="C19">
        <v>2</v>
      </c>
      <c r="D19" t="s">
        <v>95</v>
      </c>
      <c r="E19" t="s">
        <v>60</v>
      </c>
      <c r="F19">
        <f>IFERROR(SUMIFS(OUVERTURE!$C$5:$C$104,OUVERTURE!$A$5:$A$104,$A19),0)</f>
        <v>0</v>
      </c>
      <c r="G19">
        <f>IFERROR(SUMIFS(OUVERTURE!$D$5:$D$104,OUVERTURE!$A$5:$A$104,$A19),0)</f>
        <v>0</v>
      </c>
      <c r="H19">
        <f>IFERROR(SUMIFS(JOURNAL!$L$6:$L$205,JOURNAL!$E$6:$E$205,$A19),0)</f>
        <v>0</v>
      </c>
      <c r="I19">
        <f>IFERROR(SUMIFS(JOURNAL!$M$6:$M$205,JOURNAL!$E$6:$E$205,$A19),0)</f>
        <v>0</v>
      </c>
      <c r="J19">
        <f t="shared" si="0"/>
        <v>0</v>
      </c>
      <c r="K19">
        <f t="shared" si="1"/>
        <v>0</v>
      </c>
      <c r="L19">
        <f t="shared" si="2"/>
        <v>0</v>
      </c>
    </row>
    <row r="20" spans="1:12" x14ac:dyDescent="0.25">
      <c r="A20" t="s">
        <v>98</v>
      </c>
      <c r="B20" t="s">
        <v>99</v>
      </c>
      <c r="C20">
        <v>3</v>
      </c>
      <c r="D20" t="s">
        <v>100</v>
      </c>
      <c r="E20" t="s">
        <v>70</v>
      </c>
      <c r="F20">
        <f>IFERROR(SUMIFS(OUVERTURE!$C$5:$C$104,OUVERTURE!$A$5:$A$104,$A20),0)</f>
        <v>0</v>
      </c>
      <c r="G20">
        <f>IFERROR(SUMIFS(OUVERTURE!$D$5:$D$104,OUVERTURE!$A$5:$A$104,$A20),0)</f>
        <v>0</v>
      </c>
      <c r="H20">
        <f>IFERROR(SUMIFS(JOURNAL!$L$6:$L$205,JOURNAL!$E$6:$E$205,$A20),0)</f>
        <v>0</v>
      </c>
      <c r="I20">
        <f>IFERROR(SUMIFS(JOURNAL!$M$6:$M$205,JOURNAL!$E$6:$E$205,$A20),0)</f>
        <v>0</v>
      </c>
      <c r="J20">
        <f t="shared" si="0"/>
        <v>0</v>
      </c>
      <c r="K20">
        <f t="shared" si="1"/>
        <v>0</v>
      </c>
      <c r="L20">
        <f t="shared" si="2"/>
        <v>0</v>
      </c>
    </row>
    <row r="21" spans="1:12" x14ac:dyDescent="0.25">
      <c r="A21" t="s">
        <v>101</v>
      </c>
      <c r="B21" t="s">
        <v>102</v>
      </c>
      <c r="C21">
        <v>3</v>
      </c>
      <c r="D21" t="s">
        <v>100</v>
      </c>
      <c r="E21" t="s">
        <v>70</v>
      </c>
      <c r="F21">
        <f>IFERROR(SUMIFS(OUVERTURE!$C$5:$C$104,OUVERTURE!$A$5:$A$104,$A21),0)</f>
        <v>0</v>
      </c>
      <c r="G21">
        <f>IFERROR(SUMIFS(OUVERTURE!$D$5:$D$104,OUVERTURE!$A$5:$A$104,$A21),0)</f>
        <v>0</v>
      </c>
      <c r="H21">
        <f>IFERROR(SUMIFS(JOURNAL!$L$6:$L$205,JOURNAL!$E$6:$E$205,$A21),0)</f>
        <v>0</v>
      </c>
      <c r="I21">
        <f>IFERROR(SUMIFS(JOURNAL!$M$6:$M$205,JOURNAL!$E$6:$E$205,$A21),0)</f>
        <v>0</v>
      </c>
      <c r="J21">
        <f t="shared" si="0"/>
        <v>0</v>
      </c>
      <c r="K21">
        <f t="shared" si="1"/>
        <v>0</v>
      </c>
      <c r="L21">
        <f t="shared" si="2"/>
        <v>0</v>
      </c>
    </row>
    <row r="22" spans="1:12" x14ac:dyDescent="0.25">
      <c r="A22" t="s">
        <v>103</v>
      </c>
      <c r="B22" t="s">
        <v>104</v>
      </c>
      <c r="C22">
        <v>3</v>
      </c>
      <c r="D22" t="s">
        <v>105</v>
      </c>
      <c r="E22" t="s">
        <v>70</v>
      </c>
      <c r="F22">
        <f>IFERROR(SUMIFS(OUVERTURE!$C$5:$C$104,OUVERTURE!$A$5:$A$104,$A22),0)</f>
        <v>0</v>
      </c>
      <c r="G22">
        <f>IFERROR(SUMIFS(OUVERTURE!$D$5:$D$104,OUVERTURE!$A$5:$A$104,$A22),0)</f>
        <v>0</v>
      </c>
      <c r="H22">
        <f>IFERROR(SUMIFS(JOURNAL!$L$6:$L$205,JOURNAL!$E$6:$E$205,$A22),0)</f>
        <v>0</v>
      </c>
      <c r="I22">
        <f>IFERROR(SUMIFS(JOURNAL!$M$6:$M$205,JOURNAL!$E$6:$E$205,$A22),0)</f>
        <v>0</v>
      </c>
      <c r="J22">
        <f t="shared" si="0"/>
        <v>0</v>
      </c>
      <c r="K22">
        <f t="shared" si="1"/>
        <v>0</v>
      </c>
      <c r="L22">
        <f t="shared" si="2"/>
        <v>0</v>
      </c>
    </row>
    <row r="23" spans="1:12" x14ac:dyDescent="0.25">
      <c r="A23" t="s">
        <v>106</v>
      </c>
      <c r="B23" t="s">
        <v>107</v>
      </c>
      <c r="C23">
        <v>3</v>
      </c>
      <c r="D23" t="s">
        <v>100</v>
      </c>
      <c r="E23" t="s">
        <v>70</v>
      </c>
      <c r="F23">
        <f>IFERROR(SUMIFS(OUVERTURE!$C$5:$C$104,OUVERTURE!$A$5:$A$104,$A23),0)</f>
        <v>0</v>
      </c>
      <c r="G23">
        <f>IFERROR(SUMIFS(OUVERTURE!$D$5:$D$104,OUVERTURE!$A$5:$A$104,$A23),0)</f>
        <v>0</v>
      </c>
      <c r="H23">
        <f>IFERROR(SUMIFS(JOURNAL!$L$6:$L$205,JOURNAL!$E$6:$E$205,$A23),0)</f>
        <v>0</v>
      </c>
      <c r="I23">
        <f>IFERROR(SUMIFS(JOURNAL!$M$6:$M$205,JOURNAL!$E$6:$E$205,$A23),0)</f>
        <v>0</v>
      </c>
      <c r="J23">
        <f t="shared" si="0"/>
        <v>0</v>
      </c>
      <c r="K23">
        <f t="shared" si="1"/>
        <v>0</v>
      </c>
      <c r="L23">
        <f t="shared" si="2"/>
        <v>0</v>
      </c>
    </row>
    <row r="24" spans="1:12" x14ac:dyDescent="0.25">
      <c r="A24" t="s">
        <v>108</v>
      </c>
      <c r="B24" t="s">
        <v>109</v>
      </c>
      <c r="C24">
        <v>3</v>
      </c>
      <c r="D24" t="s">
        <v>95</v>
      </c>
      <c r="E24" t="s">
        <v>60</v>
      </c>
      <c r="F24">
        <f>IFERROR(SUMIFS(OUVERTURE!$C$5:$C$104,OUVERTURE!$A$5:$A$104,$A24),0)</f>
        <v>0</v>
      </c>
      <c r="G24">
        <f>IFERROR(SUMIFS(OUVERTURE!$D$5:$D$104,OUVERTURE!$A$5:$A$104,$A24),0)</f>
        <v>0</v>
      </c>
      <c r="H24">
        <f>IFERROR(SUMIFS(JOURNAL!$L$6:$L$205,JOURNAL!$E$6:$E$205,$A24),0)</f>
        <v>0</v>
      </c>
      <c r="I24">
        <f>IFERROR(SUMIFS(JOURNAL!$M$6:$M$205,JOURNAL!$E$6:$E$205,$A24),0)</f>
        <v>0</v>
      </c>
      <c r="J24">
        <f t="shared" si="0"/>
        <v>0</v>
      </c>
      <c r="K24">
        <f t="shared" si="1"/>
        <v>0</v>
      </c>
      <c r="L24">
        <f t="shared" si="2"/>
        <v>0</v>
      </c>
    </row>
    <row r="25" spans="1:12" x14ac:dyDescent="0.25">
      <c r="A25" t="s">
        <v>110</v>
      </c>
      <c r="B25" t="s">
        <v>111</v>
      </c>
      <c r="C25">
        <v>4</v>
      </c>
      <c r="D25" t="s">
        <v>112</v>
      </c>
      <c r="E25" t="s">
        <v>60</v>
      </c>
      <c r="F25">
        <f>IFERROR(SUMIFS(OUVERTURE!$C$5:$C$104,OUVERTURE!$A$5:$A$104,$A25),0)</f>
        <v>0</v>
      </c>
      <c r="G25">
        <f>IFERROR(SUMIFS(OUVERTURE!$D$5:$D$104,OUVERTURE!$A$5:$A$104,$A25),0)</f>
        <v>0</v>
      </c>
      <c r="H25">
        <f>IFERROR(SUMIFS(JOURNAL!$L$6:$L$205,JOURNAL!$E$6:$E$205,$A25),0)</f>
        <v>0</v>
      </c>
      <c r="I25">
        <f>IFERROR(SUMIFS(JOURNAL!$M$6:$M$205,JOURNAL!$E$6:$E$205,$A25),0)</f>
        <v>0</v>
      </c>
      <c r="J25">
        <f t="shared" si="0"/>
        <v>0</v>
      </c>
      <c r="K25">
        <f t="shared" si="1"/>
        <v>0</v>
      </c>
      <c r="L25">
        <f t="shared" si="2"/>
        <v>0</v>
      </c>
    </row>
    <row r="26" spans="1:12" x14ac:dyDescent="0.25">
      <c r="A26" t="s">
        <v>113</v>
      </c>
      <c r="B26" t="s">
        <v>114</v>
      </c>
      <c r="C26">
        <v>4</v>
      </c>
      <c r="D26" t="s">
        <v>112</v>
      </c>
      <c r="E26" t="s">
        <v>60</v>
      </c>
      <c r="F26">
        <f>IFERROR(SUMIFS(OUVERTURE!$C$5:$C$104,OUVERTURE!$A$5:$A$104,$A26),0)</f>
        <v>0</v>
      </c>
      <c r="G26">
        <f>IFERROR(SUMIFS(OUVERTURE!$D$5:$D$104,OUVERTURE!$A$5:$A$104,$A26),0)</f>
        <v>0</v>
      </c>
      <c r="H26">
        <f>IFERROR(SUMIFS(JOURNAL!$L$6:$L$205,JOURNAL!$E$6:$E$205,$A26),0)</f>
        <v>0</v>
      </c>
      <c r="I26">
        <f>IFERROR(SUMIFS(JOURNAL!$M$6:$M$205,JOURNAL!$E$6:$E$205,$A26),0)</f>
        <v>0</v>
      </c>
      <c r="J26">
        <f t="shared" si="0"/>
        <v>0</v>
      </c>
      <c r="K26">
        <f t="shared" si="1"/>
        <v>0</v>
      </c>
      <c r="L26">
        <f t="shared" si="2"/>
        <v>0</v>
      </c>
    </row>
    <row r="27" spans="1:12" x14ac:dyDescent="0.25">
      <c r="A27" t="s">
        <v>115</v>
      </c>
      <c r="B27" t="s">
        <v>116</v>
      </c>
      <c r="C27">
        <v>4</v>
      </c>
      <c r="D27" t="s">
        <v>112</v>
      </c>
      <c r="E27" t="s">
        <v>60</v>
      </c>
      <c r="F27">
        <f>IFERROR(SUMIFS(OUVERTURE!$C$5:$C$104,OUVERTURE!$A$5:$A$104,$A27),0)</f>
        <v>0</v>
      </c>
      <c r="G27">
        <f>IFERROR(SUMIFS(OUVERTURE!$D$5:$D$104,OUVERTURE!$A$5:$A$104,$A27),0)</f>
        <v>0</v>
      </c>
      <c r="H27">
        <f>IFERROR(SUMIFS(JOURNAL!$L$6:$L$205,JOURNAL!$E$6:$E$205,$A27),0)</f>
        <v>0</v>
      </c>
      <c r="I27">
        <f>IFERROR(SUMIFS(JOURNAL!$M$6:$M$205,JOURNAL!$E$6:$E$205,$A27),0)</f>
        <v>0</v>
      </c>
      <c r="J27">
        <f t="shared" si="0"/>
        <v>0</v>
      </c>
      <c r="K27">
        <f t="shared" si="1"/>
        <v>0</v>
      </c>
      <c r="L27">
        <f t="shared" si="2"/>
        <v>0</v>
      </c>
    </row>
    <row r="28" spans="1:12" x14ac:dyDescent="0.25">
      <c r="A28" t="s">
        <v>117</v>
      </c>
      <c r="B28" t="s">
        <v>118</v>
      </c>
      <c r="C28">
        <v>4</v>
      </c>
      <c r="D28" t="s">
        <v>112</v>
      </c>
      <c r="E28" t="s">
        <v>60</v>
      </c>
      <c r="F28">
        <f>IFERROR(SUMIFS(OUVERTURE!$C$5:$C$104,OUVERTURE!$A$5:$A$104,$A28),0)</f>
        <v>0</v>
      </c>
      <c r="G28">
        <f>IFERROR(SUMIFS(OUVERTURE!$D$5:$D$104,OUVERTURE!$A$5:$A$104,$A28),0)</f>
        <v>0</v>
      </c>
      <c r="H28">
        <f>IFERROR(SUMIFS(JOURNAL!$L$6:$L$205,JOURNAL!$E$6:$E$205,$A28),0)</f>
        <v>0</v>
      </c>
      <c r="I28">
        <f>IFERROR(SUMIFS(JOURNAL!$M$6:$M$205,JOURNAL!$E$6:$E$205,$A28),0)</f>
        <v>0</v>
      </c>
      <c r="J28">
        <f t="shared" si="0"/>
        <v>0</v>
      </c>
      <c r="K28">
        <f t="shared" si="1"/>
        <v>0</v>
      </c>
      <c r="L28">
        <f t="shared" si="2"/>
        <v>0</v>
      </c>
    </row>
    <row r="29" spans="1:12" x14ac:dyDescent="0.25">
      <c r="A29" t="s">
        <v>119</v>
      </c>
      <c r="B29" t="s">
        <v>120</v>
      </c>
      <c r="C29">
        <v>4</v>
      </c>
      <c r="D29" t="s">
        <v>112</v>
      </c>
      <c r="E29" t="s">
        <v>70</v>
      </c>
      <c r="F29">
        <f>IFERROR(SUMIFS(OUVERTURE!$C$5:$C$104,OUVERTURE!$A$5:$A$104,$A29),0)</f>
        <v>0</v>
      </c>
      <c r="G29">
        <f>IFERROR(SUMIFS(OUVERTURE!$D$5:$D$104,OUVERTURE!$A$5:$A$104,$A29),0)</f>
        <v>0</v>
      </c>
      <c r="H29">
        <f>IFERROR(SUMIFS(JOURNAL!$L$6:$L$205,JOURNAL!$E$6:$E$205,$A29),0)</f>
        <v>0</v>
      </c>
      <c r="I29">
        <f>IFERROR(SUMIFS(JOURNAL!$M$6:$M$205,JOURNAL!$E$6:$E$205,$A29),0)</f>
        <v>0</v>
      </c>
      <c r="J29">
        <f t="shared" si="0"/>
        <v>0</v>
      </c>
      <c r="K29">
        <f t="shared" si="1"/>
        <v>0</v>
      </c>
      <c r="L29">
        <f t="shared" si="2"/>
        <v>0</v>
      </c>
    </row>
    <row r="30" spans="1:12" x14ac:dyDescent="0.25">
      <c r="A30" t="s">
        <v>121</v>
      </c>
      <c r="B30" t="s">
        <v>122</v>
      </c>
      <c r="C30">
        <v>4</v>
      </c>
      <c r="D30" t="s">
        <v>112</v>
      </c>
      <c r="E30" t="s">
        <v>70</v>
      </c>
      <c r="F30">
        <f>IFERROR(SUMIFS(OUVERTURE!$C$5:$C$104,OUVERTURE!$A$5:$A$104,$A30),0)</f>
        <v>0</v>
      </c>
      <c r="G30">
        <f>IFERROR(SUMIFS(OUVERTURE!$D$5:$D$104,OUVERTURE!$A$5:$A$104,$A30),0)</f>
        <v>0</v>
      </c>
      <c r="H30">
        <f>IFERROR(SUMIFS(JOURNAL!$L$6:$L$205,JOURNAL!$E$6:$E$205,$A30),0)</f>
        <v>0</v>
      </c>
      <c r="I30">
        <f>IFERROR(SUMIFS(JOURNAL!$M$6:$M$205,JOURNAL!$E$6:$E$205,$A30),0)</f>
        <v>0</v>
      </c>
      <c r="J30">
        <f t="shared" si="0"/>
        <v>0</v>
      </c>
      <c r="K30">
        <f t="shared" si="1"/>
        <v>0</v>
      </c>
      <c r="L30">
        <f t="shared" si="2"/>
        <v>0</v>
      </c>
    </row>
    <row r="31" spans="1:12" x14ac:dyDescent="0.25">
      <c r="A31" t="s">
        <v>123</v>
      </c>
      <c r="B31" t="s">
        <v>124</v>
      </c>
      <c r="C31">
        <v>4</v>
      </c>
      <c r="D31" t="s">
        <v>112</v>
      </c>
      <c r="E31" t="s">
        <v>70</v>
      </c>
      <c r="F31">
        <f>IFERROR(SUMIFS(OUVERTURE!$C$5:$C$104,OUVERTURE!$A$5:$A$104,$A31),0)</f>
        <v>0</v>
      </c>
      <c r="G31">
        <f>IFERROR(SUMIFS(OUVERTURE!$D$5:$D$104,OUVERTURE!$A$5:$A$104,$A31),0)</f>
        <v>0</v>
      </c>
      <c r="H31">
        <f>IFERROR(SUMIFS(JOURNAL!$L$6:$L$205,JOURNAL!$E$6:$E$205,$A31),0)</f>
        <v>0</v>
      </c>
      <c r="I31">
        <f>IFERROR(SUMIFS(JOURNAL!$M$6:$M$205,JOURNAL!$E$6:$E$205,$A31),0)</f>
        <v>0</v>
      </c>
      <c r="J31">
        <f t="shared" si="0"/>
        <v>0</v>
      </c>
      <c r="K31">
        <f t="shared" si="1"/>
        <v>0</v>
      </c>
      <c r="L31">
        <f t="shared" si="2"/>
        <v>0</v>
      </c>
    </row>
    <row r="32" spans="1:12" x14ac:dyDescent="0.25">
      <c r="A32" t="s">
        <v>125</v>
      </c>
      <c r="B32" t="s">
        <v>126</v>
      </c>
      <c r="C32">
        <v>4</v>
      </c>
      <c r="D32" t="s">
        <v>112</v>
      </c>
      <c r="E32" t="s">
        <v>70</v>
      </c>
      <c r="F32">
        <f>IFERROR(SUMIFS(OUVERTURE!$C$5:$C$104,OUVERTURE!$A$5:$A$104,$A32),0)</f>
        <v>0</v>
      </c>
      <c r="G32">
        <f>IFERROR(SUMIFS(OUVERTURE!$D$5:$D$104,OUVERTURE!$A$5:$A$104,$A32),0)</f>
        <v>0</v>
      </c>
      <c r="H32">
        <f>IFERROR(SUMIFS(JOURNAL!$L$6:$L$205,JOURNAL!$E$6:$E$205,$A32),0)</f>
        <v>0</v>
      </c>
      <c r="I32">
        <f>IFERROR(SUMIFS(JOURNAL!$M$6:$M$205,JOURNAL!$E$6:$E$205,$A32),0)</f>
        <v>0</v>
      </c>
      <c r="J32">
        <f t="shared" si="0"/>
        <v>0</v>
      </c>
      <c r="K32">
        <f t="shared" si="1"/>
        <v>0</v>
      </c>
      <c r="L32">
        <f t="shared" si="2"/>
        <v>0</v>
      </c>
    </row>
    <row r="33" spans="1:12" x14ac:dyDescent="0.25">
      <c r="A33" t="s">
        <v>127</v>
      </c>
      <c r="B33" t="s">
        <v>128</v>
      </c>
      <c r="C33">
        <v>4</v>
      </c>
      <c r="D33" t="s">
        <v>112</v>
      </c>
      <c r="E33" t="s">
        <v>70</v>
      </c>
      <c r="F33">
        <f>IFERROR(SUMIFS(OUVERTURE!$C$5:$C$104,OUVERTURE!$A$5:$A$104,$A33),0)</f>
        <v>0</v>
      </c>
      <c r="G33">
        <f>IFERROR(SUMIFS(OUVERTURE!$D$5:$D$104,OUVERTURE!$A$5:$A$104,$A33),0)</f>
        <v>0</v>
      </c>
      <c r="H33">
        <f>IFERROR(SUMIFS(JOURNAL!$L$6:$L$205,JOURNAL!$E$6:$E$205,$A33),0)</f>
        <v>0</v>
      </c>
      <c r="I33">
        <f>IFERROR(SUMIFS(JOURNAL!$M$6:$M$205,JOURNAL!$E$6:$E$205,$A33),0)</f>
        <v>0</v>
      </c>
      <c r="J33">
        <f t="shared" si="0"/>
        <v>0</v>
      </c>
      <c r="K33">
        <f t="shared" si="1"/>
        <v>0</v>
      </c>
      <c r="L33">
        <f t="shared" si="2"/>
        <v>0</v>
      </c>
    </row>
    <row r="34" spans="1:12" x14ac:dyDescent="0.25">
      <c r="A34" t="s">
        <v>129</v>
      </c>
      <c r="B34" t="s">
        <v>130</v>
      </c>
      <c r="C34">
        <v>4</v>
      </c>
      <c r="D34" t="s">
        <v>112</v>
      </c>
      <c r="E34" t="s">
        <v>60</v>
      </c>
      <c r="F34">
        <f>IFERROR(SUMIFS(OUVERTURE!$C$5:$C$104,OUVERTURE!$A$5:$A$104,$A34),0)</f>
        <v>0</v>
      </c>
      <c r="G34">
        <f>IFERROR(SUMIFS(OUVERTURE!$D$5:$D$104,OUVERTURE!$A$5:$A$104,$A34),0)</f>
        <v>0</v>
      </c>
      <c r="H34">
        <f>IFERROR(SUMIFS(JOURNAL!$L$6:$L$205,JOURNAL!$E$6:$E$205,$A34),0)</f>
        <v>0</v>
      </c>
      <c r="I34">
        <f>IFERROR(SUMIFS(JOURNAL!$M$6:$M$205,JOURNAL!$E$6:$E$205,$A34),0)</f>
        <v>0</v>
      </c>
      <c r="J34">
        <f t="shared" si="0"/>
        <v>0</v>
      </c>
      <c r="K34">
        <f t="shared" si="1"/>
        <v>0</v>
      </c>
      <c r="L34">
        <f t="shared" si="2"/>
        <v>0</v>
      </c>
    </row>
    <row r="35" spans="1:12" x14ac:dyDescent="0.25">
      <c r="A35" t="s">
        <v>131</v>
      </c>
      <c r="B35" t="s">
        <v>132</v>
      </c>
      <c r="C35">
        <v>4</v>
      </c>
      <c r="D35" t="s">
        <v>112</v>
      </c>
      <c r="E35" t="s">
        <v>60</v>
      </c>
      <c r="F35">
        <f>IFERROR(SUMIFS(OUVERTURE!$C$5:$C$104,OUVERTURE!$A$5:$A$104,$A35),0)</f>
        <v>0</v>
      </c>
      <c r="G35">
        <f>IFERROR(SUMIFS(OUVERTURE!$D$5:$D$104,OUVERTURE!$A$5:$A$104,$A35),0)</f>
        <v>0</v>
      </c>
      <c r="H35">
        <f>IFERROR(SUMIFS(JOURNAL!$L$6:$L$205,JOURNAL!$E$6:$E$205,$A35),0)</f>
        <v>0</v>
      </c>
      <c r="I35">
        <f>IFERROR(SUMIFS(JOURNAL!$M$6:$M$205,JOURNAL!$E$6:$E$205,$A35),0)</f>
        <v>0</v>
      </c>
      <c r="J35">
        <f t="shared" si="0"/>
        <v>0</v>
      </c>
      <c r="K35">
        <f t="shared" si="1"/>
        <v>0</v>
      </c>
      <c r="L35">
        <f t="shared" si="2"/>
        <v>0</v>
      </c>
    </row>
    <row r="36" spans="1:12" x14ac:dyDescent="0.25">
      <c r="A36" t="s">
        <v>133</v>
      </c>
      <c r="B36" t="s">
        <v>134</v>
      </c>
      <c r="C36">
        <v>4</v>
      </c>
      <c r="D36" t="s">
        <v>112</v>
      </c>
      <c r="E36" t="s">
        <v>70</v>
      </c>
      <c r="F36">
        <f>IFERROR(SUMIFS(OUVERTURE!$C$5:$C$104,OUVERTURE!$A$5:$A$104,$A36),0)</f>
        <v>0</v>
      </c>
      <c r="G36">
        <f>IFERROR(SUMIFS(OUVERTURE!$D$5:$D$104,OUVERTURE!$A$5:$A$104,$A36),0)</f>
        <v>0</v>
      </c>
      <c r="H36">
        <f>IFERROR(SUMIFS(JOURNAL!$L$6:$L$205,JOURNAL!$E$6:$E$205,$A36),0)</f>
        <v>0</v>
      </c>
      <c r="I36">
        <f>IFERROR(SUMIFS(JOURNAL!$M$6:$M$205,JOURNAL!$E$6:$E$205,$A36),0)</f>
        <v>0</v>
      </c>
      <c r="J36">
        <f t="shared" ref="J36:J67" si="3">($F36-$G36)+($H36-$I36)</f>
        <v>0</v>
      </c>
      <c r="K36">
        <f t="shared" ref="K36:K67" si="4">IF($J36&gt;0,$J36,0)</f>
        <v>0</v>
      </c>
      <c r="L36">
        <f t="shared" ref="L36:L67" si="5">IF($J36&lt;0,-$J36,0)</f>
        <v>0</v>
      </c>
    </row>
    <row r="37" spans="1:12" x14ac:dyDescent="0.25">
      <c r="A37" t="s">
        <v>135</v>
      </c>
      <c r="B37" t="s">
        <v>136</v>
      </c>
      <c r="C37">
        <v>4</v>
      </c>
      <c r="D37" t="s">
        <v>112</v>
      </c>
      <c r="E37" t="s">
        <v>60</v>
      </c>
      <c r="F37">
        <f>IFERROR(SUMIFS(OUVERTURE!$C$5:$C$104,OUVERTURE!$A$5:$A$104,$A37),0)</f>
        <v>0</v>
      </c>
      <c r="G37">
        <f>IFERROR(SUMIFS(OUVERTURE!$D$5:$D$104,OUVERTURE!$A$5:$A$104,$A37),0)</f>
        <v>0</v>
      </c>
      <c r="H37">
        <f>IFERROR(SUMIFS(JOURNAL!$L$6:$L$205,JOURNAL!$E$6:$E$205,$A37),0)</f>
        <v>0</v>
      </c>
      <c r="I37">
        <f>IFERROR(SUMIFS(JOURNAL!$M$6:$M$205,JOURNAL!$E$6:$E$205,$A37),0)</f>
        <v>0</v>
      </c>
      <c r="J37">
        <f t="shared" si="3"/>
        <v>0</v>
      </c>
      <c r="K37">
        <f t="shared" si="4"/>
        <v>0</v>
      </c>
      <c r="L37">
        <f t="shared" si="5"/>
        <v>0</v>
      </c>
    </row>
    <row r="38" spans="1:12" x14ac:dyDescent="0.25">
      <c r="A38" t="s">
        <v>137</v>
      </c>
      <c r="B38" t="s">
        <v>138</v>
      </c>
      <c r="C38">
        <v>4</v>
      </c>
      <c r="D38" t="s">
        <v>112</v>
      </c>
      <c r="E38" t="s">
        <v>60</v>
      </c>
      <c r="F38">
        <f>IFERROR(SUMIFS(OUVERTURE!$C$5:$C$104,OUVERTURE!$A$5:$A$104,$A38),0)</f>
        <v>0</v>
      </c>
      <c r="G38">
        <f>IFERROR(SUMIFS(OUVERTURE!$D$5:$D$104,OUVERTURE!$A$5:$A$104,$A38),0)</f>
        <v>0</v>
      </c>
      <c r="H38">
        <f>IFERROR(SUMIFS(JOURNAL!$L$6:$L$205,JOURNAL!$E$6:$E$205,$A38),0)</f>
        <v>0</v>
      </c>
      <c r="I38">
        <f>IFERROR(SUMIFS(JOURNAL!$M$6:$M$205,JOURNAL!$E$6:$E$205,$A38),0)</f>
        <v>0</v>
      </c>
      <c r="J38">
        <f t="shared" si="3"/>
        <v>0</v>
      </c>
      <c r="K38">
        <f t="shared" si="4"/>
        <v>0</v>
      </c>
      <c r="L38">
        <f t="shared" si="5"/>
        <v>0</v>
      </c>
    </row>
    <row r="39" spans="1:12" x14ac:dyDescent="0.25">
      <c r="A39" t="s">
        <v>139</v>
      </c>
      <c r="B39" t="s">
        <v>140</v>
      </c>
      <c r="C39">
        <v>4</v>
      </c>
      <c r="D39" t="s">
        <v>141</v>
      </c>
      <c r="E39" t="s">
        <v>60</v>
      </c>
      <c r="F39">
        <f>IFERROR(SUMIFS(OUVERTURE!$C$5:$C$104,OUVERTURE!$A$5:$A$104,$A39),0)</f>
        <v>0</v>
      </c>
      <c r="G39">
        <f>IFERROR(SUMIFS(OUVERTURE!$D$5:$D$104,OUVERTURE!$A$5:$A$104,$A39),0)</f>
        <v>0</v>
      </c>
      <c r="H39">
        <f>IFERROR(SUMIFS(JOURNAL!$L$6:$L$205,JOURNAL!$E$6:$E$205,$A39),0)</f>
        <v>0</v>
      </c>
      <c r="I39">
        <f>IFERROR(SUMIFS(JOURNAL!$M$6:$M$205,JOURNAL!$E$6:$E$205,$A39),0)</f>
        <v>0</v>
      </c>
      <c r="J39">
        <f t="shared" si="3"/>
        <v>0</v>
      </c>
      <c r="K39">
        <f t="shared" si="4"/>
        <v>0</v>
      </c>
      <c r="L39">
        <f t="shared" si="5"/>
        <v>0</v>
      </c>
    </row>
    <row r="40" spans="1:12" x14ac:dyDescent="0.25">
      <c r="A40" t="s">
        <v>41</v>
      </c>
      <c r="B40" t="s">
        <v>142</v>
      </c>
      <c r="C40">
        <v>4</v>
      </c>
      <c r="D40" t="s">
        <v>143</v>
      </c>
      <c r="E40" t="s">
        <v>70</v>
      </c>
      <c r="F40">
        <f>IFERROR(SUMIFS(OUVERTURE!$C$5:$C$104,OUVERTURE!$A$5:$A$104,$A40),0)</f>
        <v>0</v>
      </c>
      <c r="G40">
        <f>IFERROR(SUMIFS(OUVERTURE!$D$5:$D$104,OUVERTURE!$A$5:$A$104,$A40),0)</f>
        <v>0</v>
      </c>
      <c r="H40">
        <f>IFERROR(SUMIFS(JOURNAL!$L$6:$L$205,JOURNAL!$E$6:$E$205,$A40),0)</f>
        <v>0</v>
      </c>
      <c r="I40">
        <f>IFERROR(SUMIFS(JOURNAL!$M$6:$M$205,JOURNAL!$E$6:$E$205,$A40),0)</f>
        <v>0</v>
      </c>
      <c r="J40">
        <f t="shared" si="3"/>
        <v>0</v>
      </c>
      <c r="K40">
        <f t="shared" si="4"/>
        <v>0</v>
      </c>
      <c r="L40">
        <f t="shared" si="5"/>
        <v>0</v>
      </c>
    </row>
    <row r="41" spans="1:12" x14ac:dyDescent="0.25">
      <c r="A41" t="s">
        <v>40</v>
      </c>
      <c r="B41" t="s">
        <v>144</v>
      </c>
      <c r="C41">
        <v>4</v>
      </c>
      <c r="D41" t="s">
        <v>143</v>
      </c>
      <c r="E41" t="s">
        <v>60</v>
      </c>
      <c r="F41">
        <f>IFERROR(SUMIFS(OUVERTURE!$C$5:$C$104,OUVERTURE!$A$5:$A$104,$A41),0)</f>
        <v>0</v>
      </c>
      <c r="G41">
        <f>IFERROR(SUMIFS(OUVERTURE!$D$5:$D$104,OUVERTURE!$A$5:$A$104,$A41),0)</f>
        <v>0</v>
      </c>
      <c r="H41">
        <f>IFERROR(SUMIFS(JOURNAL!$L$6:$L$205,JOURNAL!$E$6:$E$205,$A41),0)</f>
        <v>0</v>
      </c>
      <c r="I41">
        <f>IFERROR(SUMIFS(JOURNAL!$M$6:$M$205,JOURNAL!$E$6:$E$205,$A41),0)</f>
        <v>0</v>
      </c>
      <c r="J41">
        <f t="shared" si="3"/>
        <v>0</v>
      </c>
      <c r="K41">
        <f t="shared" si="4"/>
        <v>0</v>
      </c>
      <c r="L41">
        <f t="shared" si="5"/>
        <v>0</v>
      </c>
    </row>
    <row r="42" spans="1:12" x14ac:dyDescent="0.25">
      <c r="A42" t="s">
        <v>145</v>
      </c>
      <c r="B42" t="s">
        <v>146</v>
      </c>
      <c r="C42">
        <v>4</v>
      </c>
      <c r="D42" t="s">
        <v>141</v>
      </c>
      <c r="E42" t="s">
        <v>60</v>
      </c>
      <c r="F42">
        <f>IFERROR(SUMIFS(OUVERTURE!$C$5:$C$104,OUVERTURE!$A$5:$A$104,$A42),0)</f>
        <v>0</v>
      </c>
      <c r="G42">
        <f>IFERROR(SUMIFS(OUVERTURE!$D$5:$D$104,OUVERTURE!$A$5:$A$104,$A42),0)</f>
        <v>0</v>
      </c>
      <c r="H42">
        <f>IFERROR(SUMIFS(JOURNAL!$L$6:$L$205,JOURNAL!$E$6:$E$205,$A42),0)</f>
        <v>0</v>
      </c>
      <c r="I42">
        <f>IFERROR(SUMIFS(JOURNAL!$M$6:$M$205,JOURNAL!$E$6:$E$205,$A42),0)</f>
        <v>0</v>
      </c>
      <c r="J42">
        <f t="shared" si="3"/>
        <v>0</v>
      </c>
      <c r="K42">
        <f t="shared" si="4"/>
        <v>0</v>
      </c>
      <c r="L42">
        <f t="shared" si="5"/>
        <v>0</v>
      </c>
    </row>
    <row r="43" spans="1:12" x14ac:dyDescent="0.25">
      <c r="A43" t="s">
        <v>147</v>
      </c>
      <c r="B43" t="s">
        <v>148</v>
      </c>
      <c r="C43">
        <v>4</v>
      </c>
      <c r="D43" t="s">
        <v>112</v>
      </c>
      <c r="E43" t="s">
        <v>70</v>
      </c>
      <c r="F43">
        <f>IFERROR(SUMIFS(OUVERTURE!$C$5:$C$104,OUVERTURE!$A$5:$A$104,$A43),0)</f>
        <v>0</v>
      </c>
      <c r="G43">
        <f>IFERROR(SUMIFS(OUVERTURE!$D$5:$D$104,OUVERTURE!$A$5:$A$104,$A43),0)</f>
        <v>0</v>
      </c>
      <c r="H43">
        <f>IFERROR(SUMIFS(JOURNAL!$L$6:$L$205,JOURNAL!$E$6:$E$205,$A43),0)</f>
        <v>0</v>
      </c>
      <c r="I43">
        <f>IFERROR(SUMIFS(JOURNAL!$M$6:$M$205,JOURNAL!$E$6:$E$205,$A43),0)</f>
        <v>0</v>
      </c>
      <c r="J43">
        <f t="shared" si="3"/>
        <v>0</v>
      </c>
      <c r="K43">
        <f t="shared" si="4"/>
        <v>0</v>
      </c>
      <c r="L43">
        <f t="shared" si="5"/>
        <v>0</v>
      </c>
    </row>
    <row r="44" spans="1:12" x14ac:dyDescent="0.25">
      <c r="A44" t="s">
        <v>149</v>
      </c>
      <c r="B44" t="s">
        <v>150</v>
      </c>
      <c r="C44">
        <v>4</v>
      </c>
      <c r="D44" t="s">
        <v>112</v>
      </c>
      <c r="E44" t="s">
        <v>60</v>
      </c>
      <c r="F44">
        <f>IFERROR(SUMIFS(OUVERTURE!$C$5:$C$104,OUVERTURE!$A$5:$A$104,$A44),0)</f>
        <v>0</v>
      </c>
      <c r="G44">
        <f>IFERROR(SUMIFS(OUVERTURE!$D$5:$D$104,OUVERTURE!$A$5:$A$104,$A44),0)</f>
        <v>0</v>
      </c>
      <c r="H44">
        <f>IFERROR(SUMIFS(JOURNAL!$L$6:$L$205,JOURNAL!$E$6:$E$205,$A44),0)</f>
        <v>0</v>
      </c>
      <c r="I44">
        <f>IFERROR(SUMIFS(JOURNAL!$M$6:$M$205,JOURNAL!$E$6:$E$205,$A44),0)</f>
        <v>0</v>
      </c>
      <c r="J44">
        <f t="shared" si="3"/>
        <v>0</v>
      </c>
      <c r="K44">
        <f t="shared" si="4"/>
        <v>0</v>
      </c>
      <c r="L44">
        <f t="shared" si="5"/>
        <v>0</v>
      </c>
    </row>
    <row r="45" spans="1:12" x14ac:dyDescent="0.25">
      <c r="A45" t="s">
        <v>151</v>
      </c>
      <c r="B45" t="s">
        <v>152</v>
      </c>
      <c r="C45">
        <v>4</v>
      </c>
      <c r="D45" t="s">
        <v>153</v>
      </c>
      <c r="E45" t="s">
        <v>70</v>
      </c>
      <c r="F45">
        <f>IFERROR(SUMIFS(OUVERTURE!$C$5:$C$104,OUVERTURE!$A$5:$A$104,$A45),0)</f>
        <v>0</v>
      </c>
      <c r="G45">
        <f>IFERROR(SUMIFS(OUVERTURE!$D$5:$D$104,OUVERTURE!$A$5:$A$104,$A45),0)</f>
        <v>0</v>
      </c>
      <c r="H45">
        <f>IFERROR(SUMIFS(JOURNAL!$L$6:$L$205,JOURNAL!$E$6:$E$205,$A45),0)</f>
        <v>0</v>
      </c>
      <c r="I45">
        <f>IFERROR(SUMIFS(JOURNAL!$M$6:$M$205,JOURNAL!$E$6:$E$205,$A45),0)</f>
        <v>0</v>
      </c>
      <c r="J45">
        <f t="shared" si="3"/>
        <v>0</v>
      </c>
      <c r="K45">
        <f t="shared" si="4"/>
        <v>0</v>
      </c>
      <c r="L45">
        <f t="shared" si="5"/>
        <v>0</v>
      </c>
    </row>
    <row r="46" spans="1:12" x14ac:dyDescent="0.25">
      <c r="A46" t="s">
        <v>154</v>
      </c>
      <c r="B46" t="s">
        <v>155</v>
      </c>
      <c r="C46">
        <v>4</v>
      </c>
      <c r="D46" t="s">
        <v>153</v>
      </c>
      <c r="E46" t="s">
        <v>156</v>
      </c>
      <c r="F46">
        <f>IFERROR(SUMIFS(OUVERTURE!$C$5:$C$104,OUVERTURE!$A$5:$A$104,$A46),0)</f>
        <v>0</v>
      </c>
      <c r="G46">
        <f>IFERROR(SUMIFS(OUVERTURE!$D$5:$D$104,OUVERTURE!$A$5:$A$104,$A46),0)</f>
        <v>0</v>
      </c>
      <c r="H46">
        <f>IFERROR(SUMIFS(JOURNAL!$L$6:$L$205,JOURNAL!$E$6:$E$205,$A46),0)</f>
        <v>0</v>
      </c>
      <c r="I46">
        <f>IFERROR(SUMIFS(JOURNAL!$M$6:$M$205,JOURNAL!$E$6:$E$205,$A46),0)</f>
        <v>0</v>
      </c>
      <c r="J46">
        <f t="shared" si="3"/>
        <v>0</v>
      </c>
      <c r="K46">
        <f t="shared" si="4"/>
        <v>0</v>
      </c>
      <c r="L46">
        <f t="shared" si="5"/>
        <v>0</v>
      </c>
    </row>
    <row r="47" spans="1:12" x14ac:dyDescent="0.25">
      <c r="A47" t="s">
        <v>157</v>
      </c>
      <c r="B47" t="s">
        <v>158</v>
      </c>
      <c r="C47">
        <v>4</v>
      </c>
      <c r="D47" t="s">
        <v>153</v>
      </c>
      <c r="E47" t="s">
        <v>156</v>
      </c>
      <c r="F47">
        <f>IFERROR(SUMIFS(OUVERTURE!$C$5:$C$104,OUVERTURE!$A$5:$A$104,$A47),0)</f>
        <v>0</v>
      </c>
      <c r="G47">
        <f>IFERROR(SUMIFS(OUVERTURE!$D$5:$D$104,OUVERTURE!$A$5:$A$104,$A47),0)</f>
        <v>0</v>
      </c>
      <c r="H47">
        <f>IFERROR(SUMIFS(JOURNAL!$L$6:$L$205,JOURNAL!$E$6:$E$205,$A47),0)</f>
        <v>0</v>
      </c>
      <c r="I47">
        <f>IFERROR(SUMIFS(JOURNAL!$M$6:$M$205,JOURNAL!$E$6:$E$205,$A47),0)</f>
        <v>0</v>
      </c>
      <c r="J47">
        <f t="shared" si="3"/>
        <v>0</v>
      </c>
      <c r="K47">
        <f t="shared" si="4"/>
        <v>0</v>
      </c>
      <c r="L47">
        <f t="shared" si="5"/>
        <v>0</v>
      </c>
    </row>
    <row r="48" spans="1:12" x14ac:dyDescent="0.25">
      <c r="A48" t="s">
        <v>159</v>
      </c>
      <c r="B48" t="s">
        <v>160</v>
      </c>
      <c r="C48">
        <v>4</v>
      </c>
      <c r="D48" t="s">
        <v>161</v>
      </c>
      <c r="E48" t="s">
        <v>70</v>
      </c>
      <c r="F48">
        <f>IFERROR(SUMIFS(OUVERTURE!$C$5:$C$104,OUVERTURE!$A$5:$A$104,$A48),0)</f>
        <v>0</v>
      </c>
      <c r="G48">
        <f>IFERROR(SUMIFS(OUVERTURE!$D$5:$D$104,OUVERTURE!$A$5:$A$104,$A48),0)</f>
        <v>0</v>
      </c>
      <c r="H48">
        <f>IFERROR(SUMIFS(JOURNAL!$L$6:$L$205,JOURNAL!$E$6:$E$205,$A48),0)</f>
        <v>0</v>
      </c>
      <c r="I48">
        <f>IFERROR(SUMIFS(JOURNAL!$M$6:$M$205,JOURNAL!$E$6:$E$205,$A48),0)</f>
        <v>0</v>
      </c>
      <c r="J48">
        <f t="shared" si="3"/>
        <v>0</v>
      </c>
      <c r="K48">
        <f t="shared" si="4"/>
        <v>0</v>
      </c>
      <c r="L48">
        <f t="shared" si="5"/>
        <v>0</v>
      </c>
    </row>
    <row r="49" spans="1:12" x14ac:dyDescent="0.25">
      <c r="A49" t="s">
        <v>162</v>
      </c>
      <c r="B49" t="s">
        <v>163</v>
      </c>
      <c r="C49">
        <v>4</v>
      </c>
      <c r="D49" t="s">
        <v>161</v>
      </c>
      <c r="E49" t="s">
        <v>60</v>
      </c>
      <c r="F49">
        <f>IFERROR(SUMIFS(OUVERTURE!$C$5:$C$104,OUVERTURE!$A$5:$A$104,$A49),0)</f>
        <v>0</v>
      </c>
      <c r="G49">
        <f>IFERROR(SUMIFS(OUVERTURE!$D$5:$D$104,OUVERTURE!$A$5:$A$104,$A49),0)</f>
        <v>0</v>
      </c>
      <c r="H49">
        <f>IFERROR(SUMIFS(JOURNAL!$L$6:$L$205,JOURNAL!$E$6:$E$205,$A49),0)</f>
        <v>0</v>
      </c>
      <c r="I49">
        <f>IFERROR(SUMIFS(JOURNAL!$M$6:$M$205,JOURNAL!$E$6:$E$205,$A49),0)</f>
        <v>0</v>
      </c>
      <c r="J49">
        <f t="shared" si="3"/>
        <v>0</v>
      </c>
      <c r="K49">
        <f t="shared" si="4"/>
        <v>0</v>
      </c>
      <c r="L49">
        <f t="shared" si="5"/>
        <v>0</v>
      </c>
    </row>
    <row r="50" spans="1:12" x14ac:dyDescent="0.25">
      <c r="A50" t="s">
        <v>164</v>
      </c>
      <c r="B50" t="s">
        <v>165</v>
      </c>
      <c r="C50">
        <v>5</v>
      </c>
      <c r="D50" t="s">
        <v>27</v>
      </c>
      <c r="E50" t="s">
        <v>70</v>
      </c>
      <c r="F50">
        <f>IFERROR(SUMIFS(OUVERTURE!$C$5:$C$104,OUVERTURE!$A$5:$A$104,$A50),0)</f>
        <v>0</v>
      </c>
      <c r="G50">
        <f>IFERROR(SUMIFS(OUVERTURE!$D$5:$D$104,OUVERTURE!$A$5:$A$104,$A50),0)</f>
        <v>0</v>
      </c>
      <c r="H50">
        <f>IFERROR(SUMIFS(JOURNAL!$L$6:$L$205,JOURNAL!$E$6:$E$205,$A50),0)</f>
        <v>0</v>
      </c>
      <c r="I50">
        <f>IFERROR(SUMIFS(JOURNAL!$M$6:$M$205,JOURNAL!$E$6:$E$205,$A50),0)</f>
        <v>0</v>
      </c>
      <c r="J50">
        <f t="shared" si="3"/>
        <v>0</v>
      </c>
      <c r="K50">
        <f t="shared" si="4"/>
        <v>0</v>
      </c>
      <c r="L50">
        <f t="shared" si="5"/>
        <v>0</v>
      </c>
    </row>
    <row r="51" spans="1:12" x14ac:dyDescent="0.25">
      <c r="A51" t="s">
        <v>166</v>
      </c>
      <c r="B51" t="s">
        <v>167</v>
      </c>
      <c r="C51">
        <v>5</v>
      </c>
      <c r="D51" t="s">
        <v>27</v>
      </c>
      <c r="E51" t="s">
        <v>70</v>
      </c>
      <c r="F51">
        <f>IFERROR(SUMIFS(OUVERTURE!$C$5:$C$104,OUVERTURE!$A$5:$A$104,$A51),0)</f>
        <v>0</v>
      </c>
      <c r="G51">
        <f>IFERROR(SUMIFS(OUVERTURE!$D$5:$D$104,OUVERTURE!$A$5:$A$104,$A51),0)</f>
        <v>0</v>
      </c>
      <c r="H51">
        <f>IFERROR(SUMIFS(JOURNAL!$L$6:$L$205,JOURNAL!$E$6:$E$205,$A51),0)</f>
        <v>0</v>
      </c>
      <c r="I51">
        <f>IFERROR(SUMIFS(JOURNAL!$M$6:$M$205,JOURNAL!$E$6:$E$205,$A51),0)</f>
        <v>0</v>
      </c>
      <c r="J51">
        <f t="shared" si="3"/>
        <v>0</v>
      </c>
      <c r="K51">
        <f t="shared" si="4"/>
        <v>0</v>
      </c>
      <c r="L51">
        <f t="shared" si="5"/>
        <v>0</v>
      </c>
    </row>
    <row r="52" spans="1:12" x14ac:dyDescent="0.25">
      <c r="A52" t="s">
        <v>168</v>
      </c>
      <c r="B52" t="s">
        <v>169</v>
      </c>
      <c r="C52">
        <v>5</v>
      </c>
      <c r="D52" t="s">
        <v>27</v>
      </c>
      <c r="E52" t="s">
        <v>70</v>
      </c>
      <c r="F52">
        <f>IFERROR(SUMIFS(OUVERTURE!$C$5:$C$104,OUVERTURE!$A$5:$A$104,$A52),0)</f>
        <v>0</v>
      </c>
      <c r="G52">
        <f>IFERROR(SUMIFS(OUVERTURE!$D$5:$D$104,OUVERTURE!$A$5:$A$104,$A52),0)</f>
        <v>0</v>
      </c>
      <c r="H52">
        <f>IFERROR(SUMIFS(JOURNAL!$L$6:$L$205,JOURNAL!$E$6:$E$205,$A52),0)</f>
        <v>0</v>
      </c>
      <c r="I52">
        <f>IFERROR(SUMIFS(JOURNAL!$M$6:$M$205,JOURNAL!$E$6:$E$205,$A52),0)</f>
        <v>0</v>
      </c>
      <c r="J52">
        <f t="shared" si="3"/>
        <v>0</v>
      </c>
      <c r="K52">
        <f t="shared" si="4"/>
        <v>0</v>
      </c>
      <c r="L52">
        <f t="shared" si="5"/>
        <v>0</v>
      </c>
    </row>
    <row r="53" spans="1:12" x14ac:dyDescent="0.25">
      <c r="A53" t="s">
        <v>170</v>
      </c>
      <c r="B53" t="s">
        <v>171</v>
      </c>
      <c r="C53">
        <v>5</v>
      </c>
      <c r="D53" t="s">
        <v>27</v>
      </c>
      <c r="E53" t="s">
        <v>156</v>
      </c>
      <c r="F53">
        <f>IFERROR(SUMIFS(OUVERTURE!$C$5:$C$104,OUVERTURE!$A$5:$A$104,$A53),0)</f>
        <v>0</v>
      </c>
      <c r="G53">
        <f>IFERROR(SUMIFS(OUVERTURE!$D$5:$D$104,OUVERTURE!$A$5:$A$104,$A53),0)</f>
        <v>0</v>
      </c>
      <c r="H53">
        <f>IFERROR(SUMIFS(JOURNAL!$L$6:$L$205,JOURNAL!$E$6:$E$205,$A53),0)</f>
        <v>0</v>
      </c>
      <c r="I53">
        <f>IFERROR(SUMIFS(JOURNAL!$M$6:$M$205,JOURNAL!$E$6:$E$205,$A53),0)</f>
        <v>0</v>
      </c>
      <c r="J53">
        <f t="shared" si="3"/>
        <v>0</v>
      </c>
      <c r="K53">
        <f t="shared" si="4"/>
        <v>0</v>
      </c>
      <c r="L53">
        <f t="shared" si="5"/>
        <v>0</v>
      </c>
    </row>
    <row r="54" spans="1:12" x14ac:dyDescent="0.25">
      <c r="A54" t="s">
        <v>172</v>
      </c>
      <c r="B54" t="s">
        <v>173</v>
      </c>
      <c r="C54">
        <v>6</v>
      </c>
      <c r="D54" t="s">
        <v>22</v>
      </c>
      <c r="E54" t="s">
        <v>174</v>
      </c>
      <c r="F54">
        <f>IFERROR(SUMIFS(OUVERTURE!$C$5:$C$104,OUVERTURE!$A$5:$A$104,$A54),0)</f>
        <v>0</v>
      </c>
      <c r="G54">
        <f>IFERROR(SUMIFS(OUVERTURE!$D$5:$D$104,OUVERTURE!$A$5:$A$104,$A54),0)</f>
        <v>0</v>
      </c>
      <c r="H54">
        <f>IFERROR(SUMIFS(JOURNAL!$L$6:$L$205,JOURNAL!$E$6:$E$205,$A54),0)</f>
        <v>0</v>
      </c>
      <c r="I54">
        <f>IFERROR(SUMIFS(JOURNAL!$M$6:$M$205,JOURNAL!$E$6:$E$205,$A54),0)</f>
        <v>0</v>
      </c>
      <c r="J54">
        <f t="shared" si="3"/>
        <v>0</v>
      </c>
      <c r="K54">
        <f t="shared" si="4"/>
        <v>0</v>
      </c>
      <c r="L54">
        <f t="shared" si="5"/>
        <v>0</v>
      </c>
    </row>
    <row r="55" spans="1:12" x14ac:dyDescent="0.25">
      <c r="A55" t="s">
        <v>175</v>
      </c>
      <c r="B55" t="s">
        <v>176</v>
      </c>
      <c r="C55">
        <v>6</v>
      </c>
      <c r="D55" t="s">
        <v>22</v>
      </c>
      <c r="E55" t="s">
        <v>174</v>
      </c>
      <c r="F55">
        <f>IFERROR(SUMIFS(OUVERTURE!$C$5:$C$104,OUVERTURE!$A$5:$A$104,$A55),0)</f>
        <v>0</v>
      </c>
      <c r="G55">
        <f>IFERROR(SUMIFS(OUVERTURE!$D$5:$D$104,OUVERTURE!$A$5:$A$104,$A55),0)</f>
        <v>0</v>
      </c>
      <c r="H55">
        <f>IFERROR(SUMIFS(JOURNAL!$L$6:$L$205,JOURNAL!$E$6:$E$205,$A55),0)</f>
        <v>0</v>
      </c>
      <c r="I55">
        <f>IFERROR(SUMIFS(JOURNAL!$M$6:$M$205,JOURNAL!$E$6:$E$205,$A55),0)</f>
        <v>0</v>
      </c>
      <c r="J55">
        <f t="shared" si="3"/>
        <v>0</v>
      </c>
      <c r="K55">
        <f t="shared" si="4"/>
        <v>0</v>
      </c>
      <c r="L55">
        <f t="shared" si="5"/>
        <v>0</v>
      </c>
    </row>
    <row r="56" spans="1:12" x14ac:dyDescent="0.25">
      <c r="A56" t="s">
        <v>177</v>
      </c>
      <c r="B56" t="s">
        <v>178</v>
      </c>
      <c r="C56">
        <v>6</v>
      </c>
      <c r="D56" t="s">
        <v>22</v>
      </c>
      <c r="E56" t="s">
        <v>174</v>
      </c>
      <c r="F56">
        <f>IFERROR(SUMIFS(OUVERTURE!$C$5:$C$104,OUVERTURE!$A$5:$A$104,$A56),0)</f>
        <v>0</v>
      </c>
      <c r="G56">
        <f>IFERROR(SUMIFS(OUVERTURE!$D$5:$D$104,OUVERTURE!$A$5:$A$104,$A56),0)</f>
        <v>0</v>
      </c>
      <c r="H56">
        <f>IFERROR(SUMIFS(JOURNAL!$L$6:$L$205,JOURNAL!$E$6:$E$205,$A56),0)</f>
        <v>0</v>
      </c>
      <c r="I56">
        <f>IFERROR(SUMIFS(JOURNAL!$M$6:$M$205,JOURNAL!$E$6:$E$205,$A56),0)</f>
        <v>0</v>
      </c>
      <c r="J56">
        <f t="shared" si="3"/>
        <v>0</v>
      </c>
      <c r="K56">
        <f t="shared" si="4"/>
        <v>0</v>
      </c>
      <c r="L56">
        <f t="shared" si="5"/>
        <v>0</v>
      </c>
    </row>
    <row r="57" spans="1:12" x14ac:dyDescent="0.25">
      <c r="A57" t="s">
        <v>179</v>
      </c>
      <c r="B57" t="s">
        <v>180</v>
      </c>
      <c r="C57">
        <v>6</v>
      </c>
      <c r="D57" t="s">
        <v>22</v>
      </c>
      <c r="E57" t="s">
        <v>174</v>
      </c>
      <c r="F57">
        <f>IFERROR(SUMIFS(OUVERTURE!$C$5:$C$104,OUVERTURE!$A$5:$A$104,$A57),0)</f>
        <v>0</v>
      </c>
      <c r="G57">
        <f>IFERROR(SUMIFS(OUVERTURE!$D$5:$D$104,OUVERTURE!$A$5:$A$104,$A57),0)</f>
        <v>0</v>
      </c>
      <c r="H57">
        <f>IFERROR(SUMIFS(JOURNAL!$L$6:$L$205,JOURNAL!$E$6:$E$205,$A57),0)</f>
        <v>0</v>
      </c>
      <c r="I57">
        <f>IFERROR(SUMIFS(JOURNAL!$M$6:$M$205,JOURNAL!$E$6:$E$205,$A57),0)</f>
        <v>0</v>
      </c>
      <c r="J57">
        <f t="shared" si="3"/>
        <v>0</v>
      </c>
      <c r="K57">
        <f t="shared" si="4"/>
        <v>0</v>
      </c>
      <c r="L57">
        <f t="shared" si="5"/>
        <v>0</v>
      </c>
    </row>
    <row r="58" spans="1:12" x14ac:dyDescent="0.25">
      <c r="A58" t="s">
        <v>181</v>
      </c>
      <c r="B58" t="s">
        <v>182</v>
      </c>
      <c r="C58">
        <v>6</v>
      </c>
      <c r="D58" t="s">
        <v>183</v>
      </c>
      <c r="E58" t="s">
        <v>174</v>
      </c>
      <c r="F58">
        <f>IFERROR(SUMIFS(OUVERTURE!$C$5:$C$104,OUVERTURE!$A$5:$A$104,$A58),0)</f>
        <v>0</v>
      </c>
      <c r="G58">
        <f>IFERROR(SUMIFS(OUVERTURE!$D$5:$D$104,OUVERTURE!$A$5:$A$104,$A58),0)</f>
        <v>0</v>
      </c>
      <c r="H58">
        <f>IFERROR(SUMIFS(JOURNAL!$L$6:$L$205,JOURNAL!$E$6:$E$205,$A58),0)</f>
        <v>0</v>
      </c>
      <c r="I58">
        <f>IFERROR(SUMIFS(JOURNAL!$M$6:$M$205,JOURNAL!$E$6:$E$205,$A58),0)</f>
        <v>0</v>
      </c>
      <c r="J58">
        <f t="shared" si="3"/>
        <v>0</v>
      </c>
      <c r="K58">
        <f t="shared" si="4"/>
        <v>0</v>
      </c>
      <c r="L58">
        <f t="shared" si="5"/>
        <v>0</v>
      </c>
    </row>
    <row r="59" spans="1:12" x14ac:dyDescent="0.25">
      <c r="A59" t="s">
        <v>184</v>
      </c>
      <c r="B59" t="s">
        <v>185</v>
      </c>
      <c r="C59">
        <v>6</v>
      </c>
      <c r="D59" t="s">
        <v>183</v>
      </c>
      <c r="E59" t="s">
        <v>174</v>
      </c>
      <c r="F59">
        <f>IFERROR(SUMIFS(OUVERTURE!$C$5:$C$104,OUVERTURE!$A$5:$A$104,$A59),0)</f>
        <v>0</v>
      </c>
      <c r="G59">
        <f>IFERROR(SUMIFS(OUVERTURE!$D$5:$D$104,OUVERTURE!$A$5:$A$104,$A59),0)</f>
        <v>0</v>
      </c>
      <c r="H59">
        <f>IFERROR(SUMIFS(JOURNAL!$L$6:$L$205,JOURNAL!$E$6:$E$205,$A59),0)</f>
        <v>0</v>
      </c>
      <c r="I59">
        <f>IFERROR(SUMIFS(JOURNAL!$M$6:$M$205,JOURNAL!$E$6:$E$205,$A59),0)</f>
        <v>0</v>
      </c>
      <c r="J59">
        <f t="shared" si="3"/>
        <v>0</v>
      </c>
      <c r="K59">
        <f t="shared" si="4"/>
        <v>0</v>
      </c>
      <c r="L59">
        <f t="shared" si="5"/>
        <v>0</v>
      </c>
    </row>
    <row r="60" spans="1:12" x14ac:dyDescent="0.25">
      <c r="A60" t="s">
        <v>186</v>
      </c>
      <c r="B60" t="s">
        <v>187</v>
      </c>
      <c r="C60">
        <v>6</v>
      </c>
      <c r="D60" t="s">
        <v>183</v>
      </c>
      <c r="E60" t="s">
        <v>174</v>
      </c>
      <c r="F60">
        <f>IFERROR(SUMIFS(OUVERTURE!$C$5:$C$104,OUVERTURE!$A$5:$A$104,$A60),0)</f>
        <v>0</v>
      </c>
      <c r="G60">
        <f>IFERROR(SUMIFS(OUVERTURE!$D$5:$D$104,OUVERTURE!$A$5:$A$104,$A60),0)</f>
        <v>0</v>
      </c>
      <c r="H60">
        <f>IFERROR(SUMIFS(JOURNAL!$L$6:$L$205,JOURNAL!$E$6:$E$205,$A60),0)</f>
        <v>0</v>
      </c>
      <c r="I60">
        <f>IFERROR(SUMIFS(JOURNAL!$M$6:$M$205,JOURNAL!$E$6:$E$205,$A60),0)</f>
        <v>0</v>
      </c>
      <c r="J60">
        <f t="shared" si="3"/>
        <v>0</v>
      </c>
      <c r="K60">
        <f t="shared" si="4"/>
        <v>0</v>
      </c>
      <c r="L60">
        <f t="shared" si="5"/>
        <v>0</v>
      </c>
    </row>
    <row r="61" spans="1:12" x14ac:dyDescent="0.25">
      <c r="A61" t="s">
        <v>188</v>
      </c>
      <c r="B61" t="s">
        <v>189</v>
      </c>
      <c r="C61">
        <v>6</v>
      </c>
      <c r="D61" t="s">
        <v>183</v>
      </c>
      <c r="E61" t="s">
        <v>174</v>
      </c>
      <c r="F61">
        <f>IFERROR(SUMIFS(OUVERTURE!$C$5:$C$104,OUVERTURE!$A$5:$A$104,$A61),0)</f>
        <v>0</v>
      </c>
      <c r="G61">
        <f>IFERROR(SUMIFS(OUVERTURE!$D$5:$D$104,OUVERTURE!$A$5:$A$104,$A61),0)</f>
        <v>0</v>
      </c>
      <c r="H61">
        <f>IFERROR(SUMIFS(JOURNAL!$L$6:$L$205,JOURNAL!$E$6:$E$205,$A61),0)</f>
        <v>0</v>
      </c>
      <c r="I61">
        <f>IFERROR(SUMIFS(JOURNAL!$M$6:$M$205,JOURNAL!$E$6:$E$205,$A61),0)</f>
        <v>0</v>
      </c>
      <c r="J61">
        <f t="shared" si="3"/>
        <v>0</v>
      </c>
      <c r="K61">
        <f t="shared" si="4"/>
        <v>0</v>
      </c>
      <c r="L61">
        <f t="shared" si="5"/>
        <v>0</v>
      </c>
    </row>
    <row r="62" spans="1:12" x14ac:dyDescent="0.25">
      <c r="A62" t="s">
        <v>190</v>
      </c>
      <c r="B62" t="s">
        <v>191</v>
      </c>
      <c r="C62">
        <v>6</v>
      </c>
      <c r="D62" t="s">
        <v>183</v>
      </c>
      <c r="E62" t="s">
        <v>174</v>
      </c>
      <c r="F62">
        <f>IFERROR(SUMIFS(OUVERTURE!$C$5:$C$104,OUVERTURE!$A$5:$A$104,$A62),0)</f>
        <v>0</v>
      </c>
      <c r="G62">
        <f>IFERROR(SUMIFS(OUVERTURE!$D$5:$D$104,OUVERTURE!$A$5:$A$104,$A62),0)</f>
        <v>0</v>
      </c>
      <c r="H62">
        <f>IFERROR(SUMIFS(JOURNAL!$L$6:$L$205,JOURNAL!$E$6:$E$205,$A62),0)</f>
        <v>0</v>
      </c>
      <c r="I62">
        <f>IFERROR(SUMIFS(JOURNAL!$M$6:$M$205,JOURNAL!$E$6:$E$205,$A62),0)</f>
        <v>0</v>
      </c>
      <c r="J62">
        <f t="shared" si="3"/>
        <v>0</v>
      </c>
      <c r="K62">
        <f t="shared" si="4"/>
        <v>0</v>
      </c>
      <c r="L62">
        <f t="shared" si="5"/>
        <v>0</v>
      </c>
    </row>
    <row r="63" spans="1:12" x14ac:dyDescent="0.25">
      <c r="A63" t="s">
        <v>192</v>
      </c>
      <c r="B63" t="s">
        <v>193</v>
      </c>
      <c r="C63">
        <v>6</v>
      </c>
      <c r="D63" t="s">
        <v>183</v>
      </c>
      <c r="E63" t="s">
        <v>174</v>
      </c>
      <c r="F63">
        <f>IFERROR(SUMIFS(OUVERTURE!$C$5:$C$104,OUVERTURE!$A$5:$A$104,$A63),0)</f>
        <v>0</v>
      </c>
      <c r="G63">
        <f>IFERROR(SUMIFS(OUVERTURE!$D$5:$D$104,OUVERTURE!$A$5:$A$104,$A63),0)</f>
        <v>0</v>
      </c>
      <c r="H63">
        <f>IFERROR(SUMIFS(JOURNAL!$L$6:$L$205,JOURNAL!$E$6:$E$205,$A63),0)</f>
        <v>0</v>
      </c>
      <c r="I63">
        <f>IFERROR(SUMIFS(JOURNAL!$M$6:$M$205,JOURNAL!$E$6:$E$205,$A63),0)</f>
        <v>0</v>
      </c>
      <c r="J63">
        <f t="shared" si="3"/>
        <v>0</v>
      </c>
      <c r="K63">
        <f t="shared" si="4"/>
        <v>0</v>
      </c>
      <c r="L63">
        <f t="shared" si="5"/>
        <v>0</v>
      </c>
    </row>
    <row r="64" spans="1:12" x14ac:dyDescent="0.25">
      <c r="A64" t="s">
        <v>194</v>
      </c>
      <c r="B64" t="s">
        <v>195</v>
      </c>
      <c r="C64">
        <v>6</v>
      </c>
      <c r="D64" t="s">
        <v>183</v>
      </c>
      <c r="E64" t="s">
        <v>174</v>
      </c>
      <c r="F64">
        <f>IFERROR(SUMIFS(OUVERTURE!$C$5:$C$104,OUVERTURE!$A$5:$A$104,$A64),0)</f>
        <v>0</v>
      </c>
      <c r="G64">
        <f>IFERROR(SUMIFS(OUVERTURE!$D$5:$D$104,OUVERTURE!$A$5:$A$104,$A64),0)</f>
        <v>0</v>
      </c>
      <c r="H64">
        <f>IFERROR(SUMIFS(JOURNAL!$L$6:$L$205,JOURNAL!$E$6:$E$205,$A64),0)</f>
        <v>0</v>
      </c>
      <c r="I64">
        <f>IFERROR(SUMIFS(JOURNAL!$M$6:$M$205,JOURNAL!$E$6:$E$205,$A64),0)</f>
        <v>0</v>
      </c>
      <c r="J64">
        <f t="shared" si="3"/>
        <v>0</v>
      </c>
      <c r="K64">
        <f t="shared" si="4"/>
        <v>0</v>
      </c>
      <c r="L64">
        <f t="shared" si="5"/>
        <v>0</v>
      </c>
    </row>
    <row r="65" spans="1:12" x14ac:dyDescent="0.25">
      <c r="A65" t="s">
        <v>196</v>
      </c>
      <c r="B65" t="s">
        <v>197</v>
      </c>
      <c r="C65">
        <v>6</v>
      </c>
      <c r="D65" t="s">
        <v>183</v>
      </c>
      <c r="E65" t="s">
        <v>174</v>
      </c>
      <c r="F65">
        <f>IFERROR(SUMIFS(OUVERTURE!$C$5:$C$104,OUVERTURE!$A$5:$A$104,$A65),0)</f>
        <v>0</v>
      </c>
      <c r="G65">
        <f>IFERROR(SUMIFS(OUVERTURE!$D$5:$D$104,OUVERTURE!$A$5:$A$104,$A65),0)</f>
        <v>0</v>
      </c>
      <c r="H65">
        <f>IFERROR(SUMIFS(JOURNAL!$L$6:$L$205,JOURNAL!$E$6:$E$205,$A65),0)</f>
        <v>0</v>
      </c>
      <c r="I65">
        <f>IFERROR(SUMIFS(JOURNAL!$M$6:$M$205,JOURNAL!$E$6:$E$205,$A65),0)</f>
        <v>0</v>
      </c>
      <c r="J65">
        <f t="shared" si="3"/>
        <v>0</v>
      </c>
      <c r="K65">
        <f t="shared" si="4"/>
        <v>0</v>
      </c>
      <c r="L65">
        <f t="shared" si="5"/>
        <v>0</v>
      </c>
    </row>
    <row r="66" spans="1:12" x14ac:dyDescent="0.25">
      <c r="A66" t="s">
        <v>198</v>
      </c>
      <c r="B66" t="s">
        <v>199</v>
      </c>
      <c r="C66">
        <v>6</v>
      </c>
      <c r="D66" t="s">
        <v>183</v>
      </c>
      <c r="E66" t="s">
        <v>174</v>
      </c>
      <c r="F66">
        <f>IFERROR(SUMIFS(OUVERTURE!$C$5:$C$104,OUVERTURE!$A$5:$A$104,$A66),0)</f>
        <v>0</v>
      </c>
      <c r="G66">
        <f>IFERROR(SUMIFS(OUVERTURE!$D$5:$D$104,OUVERTURE!$A$5:$A$104,$A66),0)</f>
        <v>0</v>
      </c>
      <c r="H66">
        <f>IFERROR(SUMIFS(JOURNAL!$L$6:$L$205,JOURNAL!$E$6:$E$205,$A66),0)</f>
        <v>0</v>
      </c>
      <c r="I66">
        <f>IFERROR(SUMIFS(JOURNAL!$M$6:$M$205,JOURNAL!$E$6:$E$205,$A66),0)</f>
        <v>0</v>
      </c>
      <c r="J66">
        <f t="shared" si="3"/>
        <v>0</v>
      </c>
      <c r="K66">
        <f t="shared" si="4"/>
        <v>0</v>
      </c>
      <c r="L66">
        <f t="shared" si="5"/>
        <v>0</v>
      </c>
    </row>
    <row r="67" spans="1:12" x14ac:dyDescent="0.25">
      <c r="A67" t="s">
        <v>200</v>
      </c>
      <c r="B67" t="s">
        <v>201</v>
      </c>
      <c r="C67">
        <v>6</v>
      </c>
      <c r="D67" t="s">
        <v>183</v>
      </c>
      <c r="E67" t="s">
        <v>174</v>
      </c>
      <c r="F67">
        <f>IFERROR(SUMIFS(OUVERTURE!$C$5:$C$104,OUVERTURE!$A$5:$A$104,$A67),0)</f>
        <v>0</v>
      </c>
      <c r="G67">
        <f>IFERROR(SUMIFS(OUVERTURE!$D$5:$D$104,OUVERTURE!$A$5:$A$104,$A67),0)</f>
        <v>0</v>
      </c>
      <c r="H67">
        <f>IFERROR(SUMIFS(JOURNAL!$L$6:$L$205,JOURNAL!$E$6:$E$205,$A67),0)</f>
        <v>0</v>
      </c>
      <c r="I67">
        <f>IFERROR(SUMIFS(JOURNAL!$M$6:$M$205,JOURNAL!$E$6:$E$205,$A67),0)</f>
        <v>0</v>
      </c>
      <c r="J67">
        <f t="shared" si="3"/>
        <v>0</v>
      </c>
      <c r="K67">
        <f t="shared" si="4"/>
        <v>0</v>
      </c>
      <c r="L67">
        <f t="shared" si="5"/>
        <v>0</v>
      </c>
    </row>
    <row r="68" spans="1:12" x14ac:dyDescent="0.25">
      <c r="A68" t="s">
        <v>202</v>
      </c>
      <c r="B68" t="s">
        <v>203</v>
      </c>
      <c r="C68">
        <v>6</v>
      </c>
      <c r="D68" t="s">
        <v>204</v>
      </c>
      <c r="E68" t="s">
        <v>174</v>
      </c>
      <c r="F68">
        <f>IFERROR(SUMIFS(OUVERTURE!$C$5:$C$104,OUVERTURE!$A$5:$A$104,$A68),0)</f>
        <v>0</v>
      </c>
      <c r="G68">
        <f>IFERROR(SUMIFS(OUVERTURE!$D$5:$D$104,OUVERTURE!$A$5:$A$104,$A68),0)</f>
        <v>0</v>
      </c>
      <c r="H68">
        <f>IFERROR(SUMIFS(JOURNAL!$L$6:$L$205,JOURNAL!$E$6:$E$205,$A68),0)</f>
        <v>0</v>
      </c>
      <c r="I68">
        <f>IFERROR(SUMIFS(JOURNAL!$M$6:$M$205,JOURNAL!$E$6:$E$205,$A68),0)</f>
        <v>0</v>
      </c>
      <c r="J68">
        <f t="shared" ref="J68:J81" si="6">($F68-$G68)+($H68-$I68)</f>
        <v>0</v>
      </c>
      <c r="K68">
        <f t="shared" ref="K68:K81" si="7">IF($J68&gt;0,$J68,0)</f>
        <v>0</v>
      </c>
      <c r="L68">
        <f t="shared" ref="L68:L81" si="8">IF($J68&lt;0,-$J68,0)</f>
        <v>0</v>
      </c>
    </row>
    <row r="69" spans="1:12" x14ac:dyDescent="0.25">
      <c r="A69" t="s">
        <v>205</v>
      </c>
      <c r="B69" t="s">
        <v>206</v>
      </c>
      <c r="C69">
        <v>6</v>
      </c>
      <c r="D69" t="s">
        <v>207</v>
      </c>
      <c r="E69" t="s">
        <v>174</v>
      </c>
      <c r="F69">
        <f>IFERROR(SUMIFS(OUVERTURE!$C$5:$C$104,OUVERTURE!$A$5:$A$104,$A69),0)</f>
        <v>0</v>
      </c>
      <c r="G69">
        <f>IFERROR(SUMIFS(OUVERTURE!$D$5:$D$104,OUVERTURE!$A$5:$A$104,$A69),0)</f>
        <v>0</v>
      </c>
      <c r="H69">
        <f>IFERROR(SUMIFS(JOURNAL!$L$6:$L$205,JOURNAL!$E$6:$E$205,$A69),0)</f>
        <v>0</v>
      </c>
      <c r="I69">
        <f>IFERROR(SUMIFS(JOURNAL!$M$6:$M$205,JOURNAL!$E$6:$E$205,$A69),0)</f>
        <v>0</v>
      </c>
      <c r="J69">
        <f t="shared" si="6"/>
        <v>0</v>
      </c>
      <c r="K69">
        <f t="shared" si="7"/>
        <v>0</v>
      </c>
      <c r="L69">
        <f t="shared" si="8"/>
        <v>0</v>
      </c>
    </row>
    <row r="70" spans="1:12" x14ac:dyDescent="0.25">
      <c r="A70" t="s">
        <v>208</v>
      </c>
      <c r="B70" t="s">
        <v>209</v>
      </c>
      <c r="C70">
        <v>6</v>
      </c>
      <c r="D70" t="s">
        <v>207</v>
      </c>
      <c r="E70" t="s">
        <v>174</v>
      </c>
      <c r="F70">
        <f>IFERROR(SUMIFS(OUVERTURE!$C$5:$C$104,OUVERTURE!$A$5:$A$104,$A70),0)</f>
        <v>0</v>
      </c>
      <c r="G70">
        <f>IFERROR(SUMIFS(OUVERTURE!$D$5:$D$104,OUVERTURE!$A$5:$A$104,$A70),0)</f>
        <v>0</v>
      </c>
      <c r="H70">
        <f>IFERROR(SUMIFS(JOURNAL!$L$6:$L$205,JOURNAL!$E$6:$E$205,$A70),0)</f>
        <v>0</v>
      </c>
      <c r="I70">
        <f>IFERROR(SUMIFS(JOURNAL!$M$6:$M$205,JOURNAL!$E$6:$E$205,$A70),0)</f>
        <v>0</v>
      </c>
      <c r="J70">
        <f t="shared" si="6"/>
        <v>0</v>
      </c>
      <c r="K70">
        <f t="shared" si="7"/>
        <v>0</v>
      </c>
      <c r="L70">
        <f t="shared" si="8"/>
        <v>0</v>
      </c>
    </row>
    <row r="71" spans="1:12" x14ac:dyDescent="0.25">
      <c r="A71" t="s">
        <v>210</v>
      </c>
      <c r="B71" t="s">
        <v>211</v>
      </c>
      <c r="C71">
        <v>6</v>
      </c>
      <c r="D71" t="s">
        <v>212</v>
      </c>
      <c r="E71" t="s">
        <v>174</v>
      </c>
      <c r="F71">
        <f>IFERROR(SUMIFS(OUVERTURE!$C$5:$C$104,OUVERTURE!$A$5:$A$104,$A71),0)</f>
        <v>0</v>
      </c>
      <c r="G71">
        <f>IFERROR(SUMIFS(OUVERTURE!$D$5:$D$104,OUVERTURE!$A$5:$A$104,$A71),0)</f>
        <v>0</v>
      </c>
      <c r="H71">
        <f>IFERROR(SUMIFS(JOURNAL!$L$6:$L$205,JOURNAL!$E$6:$E$205,$A71),0)</f>
        <v>0</v>
      </c>
      <c r="I71">
        <f>IFERROR(SUMIFS(JOURNAL!$M$6:$M$205,JOURNAL!$E$6:$E$205,$A71),0)</f>
        <v>0</v>
      </c>
      <c r="J71">
        <f t="shared" si="6"/>
        <v>0</v>
      </c>
      <c r="K71">
        <f t="shared" si="7"/>
        <v>0</v>
      </c>
      <c r="L71">
        <f t="shared" si="8"/>
        <v>0</v>
      </c>
    </row>
    <row r="72" spans="1:12" x14ac:dyDescent="0.25">
      <c r="A72" t="s">
        <v>213</v>
      </c>
      <c r="B72" t="s">
        <v>214</v>
      </c>
      <c r="C72">
        <v>7</v>
      </c>
      <c r="D72" t="s">
        <v>24</v>
      </c>
      <c r="E72" t="s">
        <v>215</v>
      </c>
      <c r="F72">
        <f>IFERROR(SUMIFS(OUVERTURE!$C$5:$C$104,OUVERTURE!$A$5:$A$104,$A72),0)</f>
        <v>0</v>
      </c>
      <c r="G72">
        <f>IFERROR(SUMIFS(OUVERTURE!$D$5:$D$104,OUVERTURE!$A$5:$A$104,$A72),0)</f>
        <v>0</v>
      </c>
      <c r="H72">
        <f>IFERROR(SUMIFS(JOURNAL!$L$6:$L$205,JOURNAL!$E$6:$E$205,$A72),0)</f>
        <v>0</v>
      </c>
      <c r="I72">
        <f>IFERROR(SUMIFS(JOURNAL!$M$6:$M$205,JOURNAL!$E$6:$E$205,$A72),0)</f>
        <v>0</v>
      </c>
      <c r="J72">
        <f t="shared" si="6"/>
        <v>0</v>
      </c>
      <c r="K72">
        <f t="shared" si="7"/>
        <v>0</v>
      </c>
      <c r="L72">
        <f t="shared" si="8"/>
        <v>0</v>
      </c>
    </row>
    <row r="73" spans="1:12" x14ac:dyDescent="0.25">
      <c r="A73" t="s">
        <v>216</v>
      </c>
      <c r="B73" t="s">
        <v>217</v>
      </c>
      <c r="C73">
        <v>7</v>
      </c>
      <c r="D73" t="s">
        <v>24</v>
      </c>
      <c r="E73" t="s">
        <v>215</v>
      </c>
      <c r="F73">
        <f>IFERROR(SUMIFS(OUVERTURE!$C$5:$C$104,OUVERTURE!$A$5:$A$104,$A73),0)</f>
        <v>0</v>
      </c>
      <c r="G73">
        <f>IFERROR(SUMIFS(OUVERTURE!$D$5:$D$104,OUVERTURE!$A$5:$A$104,$A73),0)</f>
        <v>0</v>
      </c>
      <c r="H73">
        <f>IFERROR(SUMIFS(JOURNAL!$L$6:$L$205,JOURNAL!$E$6:$E$205,$A73),0)</f>
        <v>0</v>
      </c>
      <c r="I73">
        <f>IFERROR(SUMIFS(JOURNAL!$M$6:$M$205,JOURNAL!$E$6:$E$205,$A73),0)</f>
        <v>0</v>
      </c>
      <c r="J73">
        <f t="shared" si="6"/>
        <v>0</v>
      </c>
      <c r="K73">
        <f t="shared" si="7"/>
        <v>0</v>
      </c>
      <c r="L73">
        <f t="shared" si="8"/>
        <v>0</v>
      </c>
    </row>
    <row r="74" spans="1:12" x14ac:dyDescent="0.25">
      <c r="A74" t="s">
        <v>218</v>
      </c>
      <c r="B74" t="s">
        <v>219</v>
      </c>
      <c r="C74">
        <v>7</v>
      </c>
      <c r="D74" t="s">
        <v>24</v>
      </c>
      <c r="E74" t="s">
        <v>215</v>
      </c>
      <c r="F74">
        <f>IFERROR(SUMIFS(OUVERTURE!$C$5:$C$104,OUVERTURE!$A$5:$A$104,$A74),0)</f>
        <v>0</v>
      </c>
      <c r="G74">
        <f>IFERROR(SUMIFS(OUVERTURE!$D$5:$D$104,OUVERTURE!$A$5:$A$104,$A74),0)</f>
        <v>0</v>
      </c>
      <c r="H74">
        <f>IFERROR(SUMIFS(JOURNAL!$L$6:$L$205,JOURNAL!$E$6:$E$205,$A74),0)</f>
        <v>0</v>
      </c>
      <c r="I74">
        <f>IFERROR(SUMIFS(JOURNAL!$M$6:$M$205,JOURNAL!$E$6:$E$205,$A74),0)</f>
        <v>0</v>
      </c>
      <c r="J74">
        <f t="shared" si="6"/>
        <v>0</v>
      </c>
      <c r="K74">
        <f t="shared" si="7"/>
        <v>0</v>
      </c>
      <c r="L74">
        <f t="shared" si="8"/>
        <v>0</v>
      </c>
    </row>
    <row r="75" spans="1:12" x14ac:dyDescent="0.25">
      <c r="A75" t="s">
        <v>220</v>
      </c>
      <c r="B75" t="s">
        <v>221</v>
      </c>
      <c r="C75">
        <v>7</v>
      </c>
      <c r="D75" t="s">
        <v>24</v>
      </c>
      <c r="E75" t="s">
        <v>215</v>
      </c>
      <c r="F75">
        <f>IFERROR(SUMIFS(OUVERTURE!$C$5:$C$104,OUVERTURE!$A$5:$A$104,$A75),0)</f>
        <v>0</v>
      </c>
      <c r="G75">
        <f>IFERROR(SUMIFS(OUVERTURE!$D$5:$D$104,OUVERTURE!$A$5:$A$104,$A75),0)</f>
        <v>0</v>
      </c>
      <c r="H75">
        <f>IFERROR(SUMIFS(JOURNAL!$L$6:$L$205,JOURNAL!$E$6:$E$205,$A75),0)</f>
        <v>0</v>
      </c>
      <c r="I75">
        <f>IFERROR(SUMIFS(JOURNAL!$M$6:$M$205,JOURNAL!$E$6:$E$205,$A75),0)</f>
        <v>0</v>
      </c>
      <c r="J75">
        <f t="shared" si="6"/>
        <v>0</v>
      </c>
      <c r="K75">
        <f t="shared" si="7"/>
        <v>0</v>
      </c>
      <c r="L75">
        <f t="shared" si="8"/>
        <v>0</v>
      </c>
    </row>
    <row r="76" spans="1:12" x14ac:dyDescent="0.25">
      <c r="A76" t="s">
        <v>222</v>
      </c>
      <c r="B76" t="s">
        <v>223</v>
      </c>
      <c r="C76">
        <v>7</v>
      </c>
      <c r="D76" t="s">
        <v>224</v>
      </c>
      <c r="E76" t="s">
        <v>215</v>
      </c>
      <c r="F76">
        <f>IFERROR(SUMIFS(OUVERTURE!$C$5:$C$104,OUVERTURE!$A$5:$A$104,$A76),0)</f>
        <v>0</v>
      </c>
      <c r="G76">
        <f>IFERROR(SUMIFS(OUVERTURE!$D$5:$D$104,OUVERTURE!$A$5:$A$104,$A76),0)</f>
        <v>0</v>
      </c>
      <c r="H76">
        <f>IFERROR(SUMIFS(JOURNAL!$L$6:$L$205,JOURNAL!$E$6:$E$205,$A76),0)</f>
        <v>0</v>
      </c>
      <c r="I76">
        <f>IFERROR(SUMIFS(JOURNAL!$M$6:$M$205,JOURNAL!$E$6:$E$205,$A76),0)</f>
        <v>0</v>
      </c>
      <c r="J76">
        <f t="shared" si="6"/>
        <v>0</v>
      </c>
      <c r="K76">
        <f t="shared" si="7"/>
        <v>0</v>
      </c>
      <c r="L76">
        <f t="shared" si="8"/>
        <v>0</v>
      </c>
    </row>
    <row r="77" spans="1:12" x14ac:dyDescent="0.25">
      <c r="A77" t="s">
        <v>225</v>
      </c>
      <c r="B77" t="s">
        <v>226</v>
      </c>
      <c r="C77">
        <v>7</v>
      </c>
      <c r="D77" t="s">
        <v>227</v>
      </c>
      <c r="E77" t="s">
        <v>215</v>
      </c>
      <c r="F77">
        <f>IFERROR(SUMIFS(OUVERTURE!$C$5:$C$104,OUVERTURE!$A$5:$A$104,$A77),0)</f>
        <v>0</v>
      </c>
      <c r="G77">
        <f>IFERROR(SUMIFS(OUVERTURE!$D$5:$D$104,OUVERTURE!$A$5:$A$104,$A77),0)</f>
        <v>0</v>
      </c>
      <c r="H77">
        <f>IFERROR(SUMIFS(JOURNAL!$L$6:$L$205,JOURNAL!$E$6:$E$205,$A77),0)</f>
        <v>0</v>
      </c>
      <c r="I77">
        <f>IFERROR(SUMIFS(JOURNAL!$M$6:$M$205,JOURNAL!$E$6:$E$205,$A77),0)</f>
        <v>0</v>
      </c>
      <c r="J77">
        <f t="shared" si="6"/>
        <v>0</v>
      </c>
      <c r="K77">
        <f t="shared" si="7"/>
        <v>0</v>
      </c>
      <c r="L77">
        <f t="shared" si="8"/>
        <v>0</v>
      </c>
    </row>
    <row r="78" spans="1:12" x14ac:dyDescent="0.25">
      <c r="A78" t="s">
        <v>228</v>
      </c>
      <c r="B78" t="s">
        <v>229</v>
      </c>
      <c r="C78">
        <v>7</v>
      </c>
      <c r="D78" t="s">
        <v>227</v>
      </c>
      <c r="E78" t="s">
        <v>215</v>
      </c>
      <c r="F78">
        <f>IFERROR(SUMIFS(OUVERTURE!$C$5:$C$104,OUVERTURE!$A$5:$A$104,$A78),0)</f>
        <v>0</v>
      </c>
      <c r="G78">
        <f>IFERROR(SUMIFS(OUVERTURE!$D$5:$D$104,OUVERTURE!$A$5:$A$104,$A78),0)</f>
        <v>0</v>
      </c>
      <c r="H78">
        <f>IFERROR(SUMIFS(JOURNAL!$L$6:$L$205,JOURNAL!$E$6:$E$205,$A78),0)</f>
        <v>0</v>
      </c>
      <c r="I78">
        <f>IFERROR(SUMIFS(JOURNAL!$M$6:$M$205,JOURNAL!$E$6:$E$205,$A78),0)</f>
        <v>0</v>
      </c>
      <c r="J78">
        <f t="shared" si="6"/>
        <v>0</v>
      </c>
      <c r="K78">
        <f t="shared" si="7"/>
        <v>0</v>
      </c>
      <c r="L78">
        <f t="shared" si="8"/>
        <v>0</v>
      </c>
    </row>
    <row r="79" spans="1:12" x14ac:dyDescent="0.25">
      <c r="A79" t="s">
        <v>230</v>
      </c>
      <c r="B79" t="s">
        <v>231</v>
      </c>
      <c r="C79">
        <v>7</v>
      </c>
      <c r="D79" t="s">
        <v>232</v>
      </c>
      <c r="E79" t="s">
        <v>215</v>
      </c>
      <c r="F79">
        <f>IFERROR(SUMIFS(OUVERTURE!$C$5:$C$104,OUVERTURE!$A$5:$A$104,$A79),0)</f>
        <v>0</v>
      </c>
      <c r="G79">
        <f>IFERROR(SUMIFS(OUVERTURE!$D$5:$D$104,OUVERTURE!$A$5:$A$104,$A79),0)</f>
        <v>0</v>
      </c>
      <c r="H79">
        <f>IFERROR(SUMIFS(JOURNAL!$L$6:$L$205,JOURNAL!$E$6:$E$205,$A79),0)</f>
        <v>0</v>
      </c>
      <c r="I79">
        <f>IFERROR(SUMIFS(JOURNAL!$M$6:$M$205,JOURNAL!$E$6:$E$205,$A79),0)</f>
        <v>0</v>
      </c>
      <c r="J79">
        <f t="shared" si="6"/>
        <v>0</v>
      </c>
      <c r="K79">
        <f t="shared" si="7"/>
        <v>0</v>
      </c>
      <c r="L79">
        <f t="shared" si="8"/>
        <v>0</v>
      </c>
    </row>
    <row r="80" spans="1:12" x14ac:dyDescent="0.25">
      <c r="A80" t="s">
        <v>233</v>
      </c>
      <c r="B80" t="s">
        <v>234</v>
      </c>
      <c r="C80">
        <v>8</v>
      </c>
      <c r="D80" t="s">
        <v>235</v>
      </c>
      <c r="E80" t="s">
        <v>236</v>
      </c>
      <c r="F80">
        <f>IFERROR(SUMIFS(OUVERTURE!$C$5:$C$104,OUVERTURE!$A$5:$A$104,$A80),0)</f>
        <v>0</v>
      </c>
      <c r="G80">
        <f>IFERROR(SUMIFS(OUVERTURE!$D$5:$D$104,OUVERTURE!$A$5:$A$104,$A80),0)</f>
        <v>0</v>
      </c>
      <c r="H80">
        <f>IFERROR(SUMIFS(JOURNAL!$L$6:$L$205,JOURNAL!$E$6:$E$205,$A80),0)</f>
        <v>0</v>
      </c>
      <c r="I80">
        <f>IFERROR(SUMIFS(JOURNAL!$M$6:$M$205,JOURNAL!$E$6:$E$205,$A80),0)</f>
        <v>0</v>
      </c>
      <c r="J80">
        <f t="shared" si="6"/>
        <v>0</v>
      </c>
      <c r="K80">
        <f t="shared" si="7"/>
        <v>0</v>
      </c>
      <c r="L80">
        <f t="shared" si="8"/>
        <v>0</v>
      </c>
    </row>
    <row r="81" spans="1:12" x14ac:dyDescent="0.25">
      <c r="A81" t="s">
        <v>237</v>
      </c>
      <c r="B81" t="s">
        <v>238</v>
      </c>
      <c r="C81">
        <v>8</v>
      </c>
      <c r="D81" t="s">
        <v>235</v>
      </c>
      <c r="E81" t="s">
        <v>236</v>
      </c>
      <c r="F81">
        <f>IFERROR(SUMIFS(OUVERTURE!$C$5:$C$104,OUVERTURE!$A$5:$A$104,$A81),0)</f>
        <v>0</v>
      </c>
      <c r="G81">
        <f>IFERROR(SUMIFS(OUVERTURE!$D$5:$D$104,OUVERTURE!$A$5:$A$104,$A81),0)</f>
        <v>0</v>
      </c>
      <c r="H81">
        <f>IFERROR(SUMIFS(JOURNAL!$L$6:$L$205,JOURNAL!$E$6:$E$205,$A81),0)</f>
        <v>0</v>
      </c>
      <c r="I81">
        <f>IFERROR(SUMIFS(JOURNAL!$M$6:$M$205,JOURNAL!$E$6:$E$205,$A81),0)</f>
        <v>0</v>
      </c>
      <c r="J81">
        <f t="shared" si="6"/>
        <v>0</v>
      </c>
      <c r="K81">
        <f t="shared" si="7"/>
        <v>0</v>
      </c>
      <c r="L81">
        <f t="shared" si="8"/>
        <v>0</v>
      </c>
    </row>
    <row r="82" spans="1:12" x14ac:dyDescent="0.25">
      <c r="A82" s="11" t="s">
        <v>274</v>
      </c>
      <c r="B82" s="12"/>
      <c r="C82" s="12"/>
      <c r="D82" s="12"/>
      <c r="E82" s="12"/>
      <c r="F82" s="10">
        <f t="shared" ref="F82:L82" si="9">SUM(F4:F81)</f>
        <v>0</v>
      </c>
      <c r="G82" s="10">
        <f t="shared" si="9"/>
        <v>0</v>
      </c>
      <c r="H82" s="10">
        <f t="shared" si="9"/>
        <v>0</v>
      </c>
      <c r="I82" s="10">
        <f t="shared" si="9"/>
        <v>0</v>
      </c>
      <c r="J82" s="10">
        <f t="shared" si="9"/>
        <v>0</v>
      </c>
      <c r="K82" s="10">
        <f t="shared" si="9"/>
        <v>0</v>
      </c>
      <c r="L82" s="10">
        <f t="shared" si="9"/>
        <v>0</v>
      </c>
    </row>
  </sheetData>
  <mergeCells count="1">
    <mergeCell ref="A82:E8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7"/>
  <sheetViews>
    <sheetView showGridLines="0" workbookViewId="0"/>
  </sheetViews>
  <sheetFormatPr baseColWidth="10" defaultColWidth="9.140625" defaultRowHeight="15" x14ac:dyDescent="0.25"/>
  <cols>
    <col min="1" max="1" width="44" customWidth="1"/>
    <col min="2" max="2" width="18" customWidth="1"/>
  </cols>
  <sheetData>
    <row r="1" spans="1:2" ht="18.75" x14ac:dyDescent="0.3">
      <c r="A1" s="3" t="s">
        <v>275</v>
      </c>
    </row>
    <row r="3" spans="1:2" x14ac:dyDescent="0.25">
      <c r="A3" s="7" t="s">
        <v>276</v>
      </c>
      <c r="B3" s="7" t="s">
        <v>277</v>
      </c>
    </row>
    <row r="4" spans="1:2" x14ac:dyDescent="0.25">
      <c r="A4" t="s">
        <v>278</v>
      </c>
      <c r="B4">
        <f>JOURNAL!$B$4</f>
        <v>0</v>
      </c>
    </row>
    <row r="5" spans="1:2" x14ac:dyDescent="0.25">
      <c r="A5" t="s">
        <v>279</v>
      </c>
      <c r="B5" t="str">
        <f>IF(ABS(JOURNAL!$B$4)&lt;=PARAMETRES!$B$8,"OK","ÉCART")</f>
        <v>OK</v>
      </c>
    </row>
    <row r="6" spans="1:2" x14ac:dyDescent="0.25">
      <c r="A6" t="s">
        <v>280</v>
      </c>
      <c r="B6">
        <f>COUNTIF(JOURNAL!$Y$6:$Y$205,"À équilibrer")</f>
        <v>0</v>
      </c>
    </row>
    <row r="7" spans="1:2" x14ac:dyDescent="0.25">
      <c r="A7" t="s">
        <v>281</v>
      </c>
      <c r="B7">
        <f>SUM(JOURNAL!$Q$6:$Q$205)</f>
        <v>0</v>
      </c>
    </row>
  </sheetData>
  <conditionalFormatting sqref="B5">
    <cfRule type="expression" dxfId="1" priority="1">
      <formula>$B$5="ÉCART"</formula>
    </cfRule>
    <cfRule type="expression" dxfId="0" priority="2">
      <formula>$B$5="OK"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R4"/>
  <sheetViews>
    <sheetView showGridLines="0" tabSelected="1" workbookViewId="0"/>
  </sheetViews>
  <sheetFormatPr baseColWidth="10" defaultColWidth="9.140625" defaultRowHeight="15" x14ac:dyDescent="0.25"/>
  <cols>
    <col min="1" max="1" width="10" customWidth="1"/>
    <col min="2" max="2" width="18" customWidth="1"/>
    <col min="3" max="3" width="14" customWidth="1"/>
    <col min="4" max="5" width="12" customWidth="1"/>
    <col min="6" max="6" width="34" customWidth="1"/>
    <col min="7" max="7" width="12" customWidth="1"/>
    <col min="8" max="8" width="22" customWidth="1"/>
    <col min="9" max="9" width="14" customWidth="1"/>
    <col min="10" max="10" width="12" customWidth="1"/>
    <col min="11" max="11" width="30" customWidth="1"/>
    <col min="12" max="13" width="14" customWidth="1"/>
    <col min="14" max="14" width="10" customWidth="1"/>
    <col min="15" max="16" width="12" customWidth="1"/>
    <col min="17" max="17" width="14" customWidth="1"/>
    <col min="18" max="18" width="8" customWidth="1"/>
  </cols>
  <sheetData>
    <row r="1" spans="1:18" ht="18.75" x14ac:dyDescent="0.3">
      <c r="A1" s="3" t="s">
        <v>282</v>
      </c>
    </row>
    <row r="2" spans="1:18" x14ac:dyDescent="0.25">
      <c r="A2" s="2" t="s">
        <v>283</v>
      </c>
    </row>
    <row r="4" spans="1:18" ht="30" x14ac:dyDescent="0.25">
      <c r="A4" s="7" t="s">
        <v>247</v>
      </c>
      <c r="B4" s="7" t="s">
        <v>248</v>
      </c>
      <c r="C4" s="7" t="s">
        <v>249</v>
      </c>
      <c r="D4" s="7" t="s">
        <v>250</v>
      </c>
      <c r="E4" s="7" t="s">
        <v>52</v>
      </c>
      <c r="F4" s="7" t="s">
        <v>53</v>
      </c>
      <c r="G4" s="7" t="s">
        <v>251</v>
      </c>
      <c r="H4" s="7" t="s">
        <v>252</v>
      </c>
      <c r="I4" s="7" t="s">
        <v>253</v>
      </c>
      <c r="J4" s="7" t="s">
        <v>254</v>
      </c>
      <c r="K4" s="7" t="s">
        <v>255</v>
      </c>
      <c r="L4" s="7" t="s">
        <v>256</v>
      </c>
      <c r="M4" s="7" t="s">
        <v>257</v>
      </c>
      <c r="N4" s="7" t="s">
        <v>284</v>
      </c>
      <c r="O4" s="7" t="s">
        <v>285</v>
      </c>
      <c r="P4" s="7" t="s">
        <v>264</v>
      </c>
      <c r="Q4" s="7" t="s">
        <v>286</v>
      </c>
      <c r="R4" s="7" t="s">
        <v>266</v>
      </c>
    </row>
  </sheetData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11"/>
  <sheetViews>
    <sheetView showGridLines="0" workbookViewId="0"/>
  </sheetViews>
  <sheetFormatPr baseColWidth="10" defaultColWidth="9.140625" defaultRowHeight="15" x14ac:dyDescent="0.25"/>
  <cols>
    <col min="1" max="1" width="30" customWidth="1"/>
    <col min="2" max="2" width="18" customWidth="1"/>
    <col min="4" max="4" width="10" customWidth="1"/>
    <col min="5" max="5" width="18" customWidth="1"/>
  </cols>
  <sheetData>
    <row r="1" spans="1:5" ht="21" x14ac:dyDescent="0.35">
      <c r="A1" s="1" t="s">
        <v>287</v>
      </c>
    </row>
    <row r="3" spans="1:5" x14ac:dyDescent="0.25">
      <c r="A3" s="7" t="s">
        <v>288</v>
      </c>
      <c r="B3" s="7" t="s">
        <v>277</v>
      </c>
      <c r="D3" s="7" t="s">
        <v>54</v>
      </c>
      <c r="E3" s="7" t="s">
        <v>242</v>
      </c>
    </row>
    <row r="4" spans="1:5" x14ac:dyDescent="0.25">
      <c r="A4" t="s">
        <v>289</v>
      </c>
      <c r="B4">
        <f>-SUMIFS(BALANCE!$J$4:$J$81,BALANCE!$C$4:$C$81,7)</f>
        <v>0</v>
      </c>
      <c r="D4">
        <v>1</v>
      </c>
      <c r="E4">
        <f>SUMIFS(BALANCE!$J$4:$J$81,BALANCE!$C$4:$C$81,D4)</f>
        <v>0</v>
      </c>
    </row>
    <row r="5" spans="1:5" x14ac:dyDescent="0.25">
      <c r="A5" t="s">
        <v>290</v>
      </c>
      <c r="B5">
        <f>SUMIFS(BALANCE!$J$4:$J$81,BALANCE!$C$4:$C$81,6)</f>
        <v>0</v>
      </c>
      <c r="D5">
        <v>2</v>
      </c>
      <c r="E5">
        <f>SUMIFS(BALANCE!$J$4:$J$81,BALANCE!$C$4:$C$81,D5)</f>
        <v>0</v>
      </c>
    </row>
    <row r="6" spans="1:5" x14ac:dyDescent="0.25">
      <c r="A6" t="s">
        <v>67</v>
      </c>
      <c r="B6">
        <f>-SUMIFS(BALANCE!$J$4:$J$81,BALANCE!$C$4:$C$81,7)-SUMIFS(BALANCE!$J$4:$J$81,BALANCE!$C$4:$C$81,6)</f>
        <v>0</v>
      </c>
      <c r="D6">
        <v>3</v>
      </c>
      <c r="E6">
        <f>SUMIFS(BALANCE!$J$4:$J$81,BALANCE!$C$4:$C$81,D6)</f>
        <v>0</v>
      </c>
    </row>
    <row r="7" spans="1:5" x14ac:dyDescent="0.25">
      <c r="A7" t="s">
        <v>291</v>
      </c>
      <c r="B7">
        <f>SUMIFS(BALANCE!$J$4:$J$81,BALANCE!$C$4:$C$81,5)</f>
        <v>0</v>
      </c>
      <c r="D7">
        <v>4</v>
      </c>
      <c r="E7">
        <f>SUMIFS(BALANCE!$J$4:$J$81,BALANCE!$C$4:$C$81,D7)</f>
        <v>0</v>
      </c>
    </row>
    <row r="8" spans="1:5" x14ac:dyDescent="0.25">
      <c r="A8" t="s">
        <v>292</v>
      </c>
      <c r="B8">
        <f>JOURNAL!$B$4</f>
        <v>0</v>
      </c>
      <c r="D8">
        <v>5</v>
      </c>
      <c r="E8">
        <f>SUMIFS(BALANCE!$J$4:$J$81,BALANCE!$C$4:$C$81,D8)</f>
        <v>0</v>
      </c>
    </row>
    <row r="9" spans="1:5" x14ac:dyDescent="0.25">
      <c r="D9">
        <v>6</v>
      </c>
      <c r="E9">
        <f>SUMIFS(BALANCE!$J$4:$J$81,BALANCE!$C$4:$C$81,D9)</f>
        <v>0</v>
      </c>
    </row>
    <row r="10" spans="1:5" x14ac:dyDescent="0.25">
      <c r="D10">
        <v>7</v>
      </c>
      <c r="E10">
        <f>SUMIFS(BALANCE!$J$4:$J$81,BALANCE!$C$4:$C$81,D10)</f>
        <v>0</v>
      </c>
    </row>
    <row r="11" spans="1:5" x14ac:dyDescent="0.25">
      <c r="D11">
        <v>8</v>
      </c>
      <c r="E11">
        <f>SUMIFS(BALANCE!$J$4:$J$81,BALANCE!$C$4:$C$81,D11)</f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10</vt:i4>
      </vt:variant>
    </vt:vector>
  </HeadingPairs>
  <TitlesOfParts>
    <vt:vector size="10" baseType="lpstr">
      <vt:lpstr>Mode D'emploi</vt:lpstr>
      <vt:lpstr>PARAMETRES</vt:lpstr>
      <vt:lpstr>TVA</vt:lpstr>
      <vt:lpstr>PLAN_PCG</vt:lpstr>
      <vt:lpstr>OUVERTURE</vt:lpstr>
      <vt:lpstr>JOURNAL</vt:lpstr>
      <vt:lpstr>BALANCE</vt:lpstr>
      <vt:lpstr>CONTROLES</vt:lpstr>
      <vt:lpstr>FEC_EXPORT</vt:lpstr>
      <vt:lpstr>TABLEAU_BORD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2026-01-31T14:55:16Z</dcterms:created>
  <dcterms:modified xsi:type="dcterms:W3CDTF">2026-01-31T14:55:16Z</dcterms:modified>
</cp:coreProperties>
</file>