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Saisie" sheetId="2" state="visible" r:id="rId2"/>
    <sheet xmlns:r="http://schemas.openxmlformats.org/officeDocument/2006/relationships" name="Synthèse" sheetId="3" state="visible" r:id="rId3"/>
    <sheet xmlns:r="http://schemas.openxmlformats.org/officeDocument/2006/relationships" name="Contrôles" sheetId="4" state="visible" r:id="rId4"/>
    <sheet xmlns:r="http://schemas.openxmlformats.org/officeDocument/2006/relationships" name="CA3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0F172A"/>
      <sz val="12"/>
    </font>
    <font>
      <b val="1"/>
    </font>
    <font>
      <b val="1"/>
      <color rgb="000F172A"/>
    </font>
    <font>
      <color rgb="00475569"/>
      <sz val="9"/>
    </font>
  </fonts>
  <fills count="7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E8F5E9"/>
      </patternFill>
    </fill>
    <fill>
      <patternFill patternType="solid">
        <fgColor rgb="00F1F5F9"/>
      </patternFill>
    </fill>
    <fill>
      <patternFill patternType="solid">
        <fgColor rgb="00D9EAF7"/>
      </patternFill>
    </fill>
    <fill>
      <patternFill patternType="solid">
        <fgColor rgb="00FFF7ED"/>
      </patternFill>
    </fill>
  </fills>
  <borders count="2">
    <border>
      <left/>
      <right/>
      <top/>
      <bottom/>
      <diagonal/>
    </border>
    <border>
      <left style="thin">
        <color rgb="009AA3AF"/>
      </left>
      <right style="thin">
        <color rgb="009AA3AF"/>
      </right>
      <top style="thin">
        <color rgb="009AA3AF"/>
      </top>
      <bottom style="thin">
        <color rgb="009AA3AF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0" pivotButton="0" quotePrefix="0" xfId="0"/>
    <xf numFmtId="0" fontId="2" fillId="3" borderId="0" pivotButton="0" quotePrefix="0" xfId="0"/>
    <xf numFmtId="0" fontId="3" fillId="4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left" vertical="center" wrapText="1"/>
    </xf>
    <xf numFmtId="0" fontId="4" fillId="5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6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4" fontId="0" fillId="0" borderId="1" applyAlignment="1" pivotButton="0" quotePrefix="0" xfId="0">
      <alignment horizontal="center" vertical="center" wrapText="1"/>
    </xf>
    <xf numFmtId="9" fontId="0" fillId="0" borderId="1" applyAlignment="1" pivotButton="0" quotePrefix="0" xfId="0">
      <alignment horizontal="center" vertical="center" wrapText="1"/>
    </xf>
    <xf numFmtId="4" fontId="0" fillId="0" borderId="0" pivotButton="0" quotePrefix="0" xfId="0"/>
    <xf numFmtId="9" fontId="0" fillId="0" borderId="0" pivotButton="0" quotePrefix="0" xfId="0"/>
    <xf numFmtId="4" fontId="0" fillId="0" borderId="1" applyAlignment="1" pivotButton="0" quotePrefix="0" xfId="0">
      <alignment horizontal="right" vertical="center" wrapText="1"/>
    </xf>
    <xf numFmtId="0" fontId="3" fillId="4" borderId="1" pivotButton="0" quotePrefix="0" xfId="0"/>
    <xf numFmtId="0" fontId="0" fillId="0" borderId="1" applyAlignment="1" pivotButton="0" quotePrefix="0" xfId="0">
      <alignment horizontal="right" vertical="center" wrapText="1"/>
    </xf>
    <xf numFmtId="0" fontId="5" fillId="0" borderId="0" pivotButton="0" quotePrefix="0" xfId="0"/>
    <xf numFmtId="0" fontId="5" fillId="4" borderId="1" pivotButton="0" quotePrefix="0" xfId="0"/>
    <xf numFmtId="9" fontId="0" fillId="0" borderId="1" applyAlignment="1" pivotButton="0" quotePrefix="0" xfId="0">
      <alignment horizontal="right" vertical="center" wrapText="1"/>
    </xf>
  </cellXfs>
  <cellStyles count="1">
    <cellStyle name="Normal" xfId="0" builtinId="0" hidden="0"/>
  </cellStyles>
  <dxfs count="4">
    <dxf>
      <fill>
        <patternFill patternType="solid">
          <fgColor rgb="00ECFDF5"/>
        </patternFill>
      </fill>
    </dxf>
    <dxf>
      <fill>
        <patternFill patternType="solid">
          <fgColor rgb="00FFF7ED"/>
        </patternFill>
      </fill>
    </dxf>
    <dxf>
      <fill>
        <patternFill patternType="solid">
          <fgColor rgb="00FEE2E2"/>
        </patternFill>
      </fill>
    </dxf>
    <dxf>
      <fill>
        <patternFill patternType="solid">
          <fgColor rgb="00FFF1F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TVA par taux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'Synthèse'!C12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'Synthèse'!$A$13:$A$16</f>
            </numRef>
          </cat>
          <val>
            <numRef>
              <f>'Synthèse'!$C$13:$C$16</f>
            </numRef>
          </val>
        </ser>
        <ser>
          <idx val="1"/>
          <order val="1"/>
          <tx>
            <strRef>
              <f>'Synthèse'!D12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'Synthèse'!$A$13:$A$16</f>
            </numRef>
          </cat>
          <val>
            <numRef>
              <f>'Synthèse'!$D$13:$D$16</f>
            </numRef>
          </val>
        </ser>
        <ser>
          <idx val="2"/>
          <order val="2"/>
          <tx>
            <strRef>
              <f>'Synthèse'!E12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'Synthèse'!$A$13:$A$16</f>
            </numRef>
          </cat>
          <val>
            <numRef>
              <f>'Synthèse'!$E$13:$E$16</f>
            </numRef>
          </val>
        </ser>
        <dLbls>
          <showVal val="0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Taux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6</col>
      <colOff>0</colOff>
      <row>12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4" customWidth="1" min="1" max="1"/>
    <col width="2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 ht="30" customHeight="1">
      <c r="A1" s="1" t="inlineStr">
        <is>
          <t>Tableau Préparatoire pour la Déclaration de TVA</t>
        </is>
      </c>
    </row>
    <row r="3">
      <c r="A3" s="2" t="inlineStr">
        <is>
          <t>Paramètres de la période</t>
        </is>
      </c>
    </row>
    <row r="4">
      <c r="A4" s="3" t="inlineStr">
        <is>
          <t>Entreprise</t>
        </is>
      </c>
      <c r="B4" s="4" t="inlineStr">
        <is>
          <t>Société Exemple SARL</t>
        </is>
      </c>
      <c r="C4" s="4" t="n"/>
      <c r="D4" s="4" t="n"/>
      <c r="E4" s="4" t="n"/>
      <c r="F4" s="4" t="n"/>
      <c r="G4" s="4" t="n"/>
      <c r="H4" s="4" t="n"/>
    </row>
    <row r="5">
      <c r="A5" s="3" t="inlineStr">
        <is>
          <t>Période (libellé)</t>
        </is>
      </c>
      <c r="B5" s="4" t="inlineStr">
        <is>
          <t>Janvier 2026</t>
        </is>
      </c>
      <c r="C5" s="4" t="n"/>
      <c r="D5" s="4" t="n"/>
      <c r="E5" s="4" t="n"/>
      <c r="F5" s="4" t="n"/>
      <c r="G5" s="4" t="n"/>
      <c r="H5" s="4" t="n"/>
    </row>
    <row r="6">
      <c r="A6" s="3" t="inlineStr">
        <is>
          <t>Début de période</t>
        </is>
      </c>
      <c r="B6" s="4" t="inlineStr">
        <is>
          <t>01/01/2026</t>
        </is>
      </c>
      <c r="C6" s="4" t="n"/>
      <c r="D6" s="4" t="n"/>
      <c r="E6" s="4" t="n"/>
      <c r="F6" s="4" t="n"/>
      <c r="G6" s="4" t="n"/>
      <c r="H6" s="4" t="n"/>
    </row>
    <row r="7">
      <c r="A7" s="3" t="inlineStr">
        <is>
          <t>Fin de période</t>
        </is>
      </c>
      <c r="B7" s="4" t="inlineStr">
        <is>
          <t>31/01/2026</t>
        </is>
      </c>
      <c r="C7" s="4" t="n"/>
      <c r="D7" s="4" t="n"/>
      <c r="E7" s="4" t="n"/>
      <c r="F7" s="4" t="n"/>
      <c r="G7" s="4" t="n"/>
      <c r="H7" s="4" t="n"/>
    </row>
    <row r="8">
      <c r="A8" s="3" t="inlineStr">
        <is>
          <t>Régime</t>
        </is>
      </c>
      <c r="B8" s="4" t="inlineStr">
        <is>
          <t>Réel normal (CA3)</t>
        </is>
      </c>
      <c r="C8" s="4" t="n"/>
      <c r="D8" s="4" t="n"/>
      <c r="E8" s="4" t="n"/>
      <c r="F8" s="4" t="n"/>
      <c r="G8" s="4" t="n"/>
      <c r="H8" s="4" t="n"/>
    </row>
    <row r="9">
      <c r="A9" s="3" t="inlineStr">
        <is>
          <t>Devise</t>
        </is>
      </c>
      <c r="B9" s="4" t="inlineStr">
        <is>
          <t>MAD / EUR (selon usage)</t>
        </is>
      </c>
      <c r="C9" s="4" t="n"/>
      <c r="D9" s="4" t="n"/>
      <c r="E9" s="4" t="n"/>
      <c r="F9" s="4" t="n"/>
      <c r="G9" s="4" t="n"/>
      <c r="H9" s="4" t="n"/>
    </row>
    <row r="11">
      <c r="A11" s="2" t="inlineStr">
        <is>
          <t>Taux de TVA autorisés</t>
        </is>
      </c>
    </row>
    <row r="12">
      <c r="A12" s="5" t="inlineStr">
        <is>
          <t>Code</t>
        </is>
      </c>
      <c r="B12" s="5" t="inlineStr">
        <is>
          <t>Taux</t>
        </is>
      </c>
      <c r="C12" s="5" t="inlineStr">
        <is>
          <t>Libellé</t>
        </is>
      </c>
      <c r="D12" s="5" t="inlineStr">
        <is>
          <t>Base concernée (exemple)</t>
        </is>
      </c>
    </row>
    <row r="13">
      <c r="A13" s="6" t="inlineStr">
        <is>
          <t>TVA20</t>
        </is>
      </c>
      <c r="B13" s="6" t="n">
        <v>0.2</v>
      </c>
      <c r="C13" s="4" t="inlineStr">
        <is>
          <t>Taux normal</t>
        </is>
      </c>
      <c r="D13" s="4" t="inlineStr">
        <is>
          <t>Ventes/achats standard</t>
        </is>
      </c>
    </row>
    <row r="14">
      <c r="A14" s="6" t="inlineStr">
        <is>
          <t>TVA10</t>
        </is>
      </c>
      <c r="B14" s="6" t="n">
        <v>0.1</v>
      </c>
      <c r="C14" s="4" t="inlineStr">
        <is>
          <t>Taux intermédiaire</t>
        </is>
      </c>
      <c r="D14" s="4" t="inlineStr">
        <is>
          <t>Certains services/produits</t>
        </is>
      </c>
    </row>
    <row r="15">
      <c r="A15" s="6" t="inlineStr">
        <is>
          <t>TVA07</t>
        </is>
      </c>
      <c r="B15" s="6" t="n">
        <v>0.07000000000000001</v>
      </c>
      <c r="C15" s="4" t="inlineStr">
        <is>
          <t>Taux réduit</t>
        </is>
      </c>
      <c r="D15" s="4" t="inlineStr">
        <is>
          <t>Produits spécifiques</t>
        </is>
      </c>
    </row>
    <row r="16">
      <c r="A16" s="6" t="inlineStr">
        <is>
          <t>TVA00</t>
        </is>
      </c>
      <c r="B16" s="6" t="n">
        <v>0</v>
      </c>
      <c r="C16" s="4" t="inlineStr">
        <is>
          <t>Exonéré / 0%</t>
        </is>
      </c>
      <c r="D16" s="4" t="inlineStr">
        <is>
          <t>Export / opérations exonérées</t>
        </is>
      </c>
    </row>
    <row r="19">
      <c r="A19" s="7" t="inlineStr">
        <is>
          <t>Notes d’utilisation</t>
        </is>
      </c>
      <c r="B19" s="4" t="n"/>
      <c r="C19" s="4" t="n"/>
      <c r="D19" s="4" t="n"/>
      <c r="E19" s="4" t="n"/>
      <c r="F19" s="4" t="n"/>
      <c r="G19" s="4" t="n"/>
      <c r="H19" s="4" t="n"/>
    </row>
    <row r="20">
      <c r="A20" s="8" t="inlineStr">
        <is>
          <t>1) Saisir toutes les opérations dans la feuille « Saisie ».
2) Respecter les listes déroulantes : Type, Nature, Taux.
3) La synthèse se met à jour automatiquement.
4) La feuille « Contrôles » signale les anomalies (champs manquants, taux incohérent, TVA manquante, etc.).
5) La feuille « CA3 » propose une mise en forme proche d’une préparation de lignes (à adapter selon votre pays/régime).</t>
        </is>
      </c>
      <c r="B20" s="4" t="n"/>
      <c r="C20" s="4" t="n"/>
      <c r="D20" s="4" t="n"/>
      <c r="E20" s="4" t="n"/>
      <c r="F20" s="4" t="n"/>
      <c r="G20" s="4" t="n"/>
      <c r="H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</row>
  </sheetData>
  <mergeCells count="11">
    <mergeCell ref="B8:H8"/>
    <mergeCell ref="A3:H3"/>
    <mergeCell ref="B9:H9"/>
    <mergeCell ref="B4:H4"/>
    <mergeCell ref="A20:H23"/>
    <mergeCell ref="B6:H6"/>
    <mergeCell ref="A19:H19"/>
    <mergeCell ref="A11:H11"/>
    <mergeCell ref="B7:H7"/>
    <mergeCell ref="A1:H1"/>
    <mergeCell ref="B5:H5"/>
  </mergeCells>
  <pageMargins left="0.75" right="0.75" top="1" bottom="1" header="0.5" footer="0.5"/>
  <pageSetup orientation="portrait" fitToHeight="0" fitToWidth="1"/>
  <headerFooter>
    <oddHeader/>
    <oddFooter>&amp;C&amp;9 &amp;K64748Blecoursgratuit.com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250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10" customWidth="1" min="3" max="3"/>
    <col width="26" customWidth="1" min="4" max="4"/>
    <col width="18" customWidth="1" min="5" max="5"/>
    <col width="10" customWidth="1" min="6" max="6"/>
    <col width="14" customWidth="1" min="7" max="7"/>
    <col width="10" customWidth="1" min="8" max="8"/>
    <col width="12" customWidth="1" min="9" max="9"/>
    <col width="14" customWidth="1" min="10" max="10"/>
    <col width="14" customWidth="1" min="11" max="11"/>
    <col width="12" customWidth="1" min="12" max="12"/>
    <col width="16" customWidth="1" min="13" max="13"/>
    <col width="26" customWidth="1" min="14" max="14"/>
    <col width="16" customWidth="1" min="15" max="15"/>
  </cols>
  <sheetData>
    <row r="1" ht="28" customHeight="1">
      <c r="A1" s="1" t="inlineStr">
        <is>
          <t>Saisie des opérations TVA</t>
        </is>
      </c>
    </row>
    <row r="3">
      <c r="A3" s="2" t="inlineStr">
        <is>
          <t>Zone de saisie</t>
        </is>
      </c>
    </row>
    <row r="4">
      <c r="A4" s="5" t="inlineStr">
        <is>
          <t>Date</t>
        </is>
      </c>
      <c r="B4" s="5" t="inlineStr">
        <is>
          <t>N° Pièce</t>
        </is>
      </c>
      <c r="C4" s="5" t="inlineStr">
        <is>
          <t>Type (V/A)</t>
        </is>
      </c>
      <c r="D4" s="5" t="inlineStr">
        <is>
          <t>Client/Fournisseur</t>
        </is>
      </c>
      <c r="E4" s="5" t="inlineStr">
        <is>
          <t>Nature</t>
        </is>
      </c>
      <c r="F4" s="5" t="inlineStr">
        <is>
          <t>Compte</t>
        </is>
      </c>
      <c r="G4" s="5" t="inlineStr">
        <is>
          <t>Base HT</t>
        </is>
      </c>
      <c r="H4" s="5" t="inlineStr">
        <is>
          <t>Taux TVA</t>
        </is>
      </c>
      <c r="I4" s="5" t="inlineStr">
        <is>
          <t>TVA</t>
        </is>
      </c>
      <c r="J4" s="5" t="inlineStr">
        <is>
          <t>TTC</t>
        </is>
      </c>
      <c r="K4" s="5" t="inlineStr">
        <is>
          <t>Mode paiement</t>
        </is>
      </c>
      <c r="L4" s="5" t="inlineStr">
        <is>
          <t>Échéance</t>
        </is>
      </c>
      <c r="M4" s="5" t="inlineStr">
        <is>
          <t>Référence</t>
        </is>
      </c>
      <c r="N4" s="5" t="inlineStr">
        <is>
          <t>Observations</t>
        </is>
      </c>
      <c r="O4" s="5" t="inlineStr">
        <is>
          <t>Statut contrôle</t>
        </is>
      </c>
    </row>
    <row r="5">
      <c r="A5" s="6" t="inlineStr">
        <is>
          <t>02/01/2026</t>
        </is>
      </c>
      <c r="B5" s="6" t="inlineStr">
        <is>
          <t>FV001</t>
        </is>
      </c>
      <c r="C5" s="6" t="inlineStr">
        <is>
          <t>Vente</t>
        </is>
      </c>
      <c r="D5" s="4" t="inlineStr">
        <is>
          <t>Client Atlas</t>
        </is>
      </c>
      <c r="E5" s="4" t="inlineStr">
        <is>
          <t>Biens</t>
        </is>
      </c>
      <c r="F5" s="6" t="inlineStr">
        <is>
          <t>706</t>
        </is>
      </c>
      <c r="G5" s="9" t="n">
        <v>15000</v>
      </c>
      <c r="H5" s="10" t="n">
        <v>0.2</v>
      </c>
      <c r="I5" s="9">
        <f>G5*H5</f>
        <v/>
      </c>
      <c r="J5" s="9">
        <f>G5+I5</f>
        <v/>
      </c>
      <c r="K5" s="6" t="inlineStr">
        <is>
          <t>Virement</t>
        </is>
      </c>
      <c r="L5" s="6" t="inlineStr">
        <is>
          <t>15/01/2026</t>
        </is>
      </c>
      <c r="M5" s="4" t="inlineStr">
        <is>
          <t>CMD-1001</t>
        </is>
      </c>
      <c r="N5" s="4" t="inlineStr">
        <is>
          <t>Vente marchandises</t>
        </is>
      </c>
      <c r="O5" s="6">
        <f>IF(OR(A5="",B5="",C5="",D5="",E5="",G5="",H5=""),"À compléter",IF(AND(C5="Vente",I5=""),"TVA manquante",IF(AND(C5="Achat",I5=""),"TVA manquante",IF(ABS(I5-(G5*H5))&gt;0.01,"TVA incohérente","OK"))))</f>
        <v/>
      </c>
    </row>
    <row r="6">
      <c r="A6" s="6" t="inlineStr">
        <is>
          <t>05/01/2026</t>
        </is>
      </c>
      <c r="B6" s="6" t="inlineStr">
        <is>
          <t>FV002</t>
        </is>
      </c>
      <c r="C6" s="6" t="inlineStr">
        <is>
          <t>Vente</t>
        </is>
      </c>
      <c r="D6" s="4" t="inlineStr">
        <is>
          <t>Client Sahara</t>
        </is>
      </c>
      <c r="E6" s="4" t="inlineStr">
        <is>
          <t>Services</t>
        </is>
      </c>
      <c r="F6" s="6" t="inlineStr">
        <is>
          <t>706</t>
        </is>
      </c>
      <c r="G6" s="9" t="n">
        <v>8200</v>
      </c>
      <c r="H6" s="10" t="n">
        <v>0.2</v>
      </c>
      <c r="I6" s="9">
        <f>G6*H6</f>
        <v/>
      </c>
      <c r="J6" s="9">
        <f>G6+I6</f>
        <v/>
      </c>
      <c r="K6" s="6" t="inlineStr">
        <is>
          <t>Carte</t>
        </is>
      </c>
      <c r="L6" s="6" t="inlineStr">
        <is>
          <t>05/01/2026</t>
        </is>
      </c>
      <c r="M6" s="4" t="inlineStr">
        <is>
          <t>SV-220</t>
        </is>
      </c>
      <c r="N6" s="4" t="inlineStr">
        <is>
          <t>Prestation</t>
        </is>
      </c>
      <c r="O6" s="6">
        <f>IF(OR(A6="",B6="",C6="",D6="",E6="",G6="",H6=""),"À compléter",IF(AND(C6="Vente",I6=""),"TVA manquante",IF(AND(C6="Achat",I6=""),"TVA manquante",IF(ABS(I6-(G6*H6))&gt;0.01,"TVA incohérente","OK"))))</f>
        <v/>
      </c>
    </row>
    <row r="7">
      <c r="A7" s="6" t="inlineStr">
        <is>
          <t>07/01/2026</t>
        </is>
      </c>
      <c r="B7" s="6" t="inlineStr">
        <is>
          <t>FA001</t>
        </is>
      </c>
      <c r="C7" s="6" t="inlineStr">
        <is>
          <t>Achat</t>
        </is>
      </c>
      <c r="D7" s="4" t="inlineStr">
        <is>
          <t>Fournisseur Nova</t>
        </is>
      </c>
      <c r="E7" s="4" t="inlineStr">
        <is>
          <t>Biens</t>
        </is>
      </c>
      <c r="F7" s="6" t="inlineStr">
        <is>
          <t>607</t>
        </is>
      </c>
      <c r="G7" s="9" t="n">
        <v>4200</v>
      </c>
      <c r="H7" s="10" t="n">
        <v>0.2</v>
      </c>
      <c r="I7" s="9">
        <f>G7*H7</f>
        <v/>
      </c>
      <c r="J7" s="9">
        <f>G7+I7</f>
        <v/>
      </c>
      <c r="K7" s="6" t="inlineStr">
        <is>
          <t>Virement</t>
        </is>
      </c>
      <c r="L7" s="6" t="inlineStr">
        <is>
          <t>20/01/2026</t>
        </is>
      </c>
      <c r="M7" s="4" t="inlineStr">
        <is>
          <t>ACH-88</t>
        </is>
      </c>
      <c r="N7" s="4" t="inlineStr">
        <is>
          <t>Achat matières</t>
        </is>
      </c>
      <c r="O7" s="6">
        <f>IF(OR(A7="",B7="",C7="",D7="",E7="",G7="",H7=""),"À compléter",IF(AND(C7="Vente",I7=""),"TVA manquante",IF(AND(C7="Achat",I7=""),"TVA manquante",IF(ABS(I7-(G7*H7))&gt;0.01,"TVA incohérente","OK"))))</f>
        <v/>
      </c>
    </row>
    <row r="8">
      <c r="A8" s="6" t="inlineStr">
        <is>
          <t>10/01/2026</t>
        </is>
      </c>
      <c r="B8" s="6" t="inlineStr">
        <is>
          <t>FA002</t>
        </is>
      </c>
      <c r="C8" s="6" t="inlineStr">
        <is>
          <t>Achat</t>
        </is>
      </c>
      <c r="D8" s="4" t="inlineStr">
        <is>
          <t>Fournisseur Zircon</t>
        </is>
      </c>
      <c r="E8" s="4" t="inlineStr">
        <is>
          <t>Services</t>
        </is>
      </c>
      <c r="F8" s="6" t="inlineStr">
        <is>
          <t>615</t>
        </is>
      </c>
      <c r="G8" s="9" t="n">
        <v>2600</v>
      </c>
      <c r="H8" s="10" t="n">
        <v>0.1</v>
      </c>
      <c r="I8" s="9">
        <f>G8*H8</f>
        <v/>
      </c>
      <c r="J8" s="9">
        <f>G8+I8</f>
        <v/>
      </c>
      <c r="K8" s="6" t="inlineStr">
        <is>
          <t>Chèque</t>
        </is>
      </c>
      <c r="L8" s="6" t="inlineStr">
        <is>
          <t>25/01/2026</t>
        </is>
      </c>
      <c r="M8" s="4" t="inlineStr">
        <is>
          <t>ENT-14</t>
        </is>
      </c>
      <c r="N8" s="4" t="inlineStr">
        <is>
          <t>Maintenance</t>
        </is>
      </c>
      <c r="O8" s="6">
        <f>IF(OR(A8="",B8="",C8="",D8="",E8="",G8="",H8=""),"À compléter",IF(AND(C8="Vente",I8=""),"TVA manquante",IF(AND(C8="Achat",I8=""),"TVA manquante",IF(ABS(I8-(G8*H8))&gt;0.01,"TVA incohérente","OK"))))</f>
        <v/>
      </c>
    </row>
    <row r="9">
      <c r="A9" s="6" t="inlineStr">
        <is>
          <t>12/01/2026</t>
        </is>
      </c>
      <c r="B9" s="6" t="inlineStr">
        <is>
          <t>FV003</t>
        </is>
      </c>
      <c r="C9" s="6" t="inlineStr">
        <is>
          <t>Vente</t>
        </is>
      </c>
      <c r="D9" s="4" t="inlineStr">
        <is>
          <t>Client Rif</t>
        </is>
      </c>
      <c r="E9" s="4" t="inlineStr">
        <is>
          <t>Export/Exonéré</t>
        </is>
      </c>
      <c r="F9" s="6" t="inlineStr">
        <is>
          <t>707</t>
        </is>
      </c>
      <c r="G9" s="9" t="n">
        <v>11000</v>
      </c>
      <c r="H9" s="10" t="n">
        <v>0</v>
      </c>
      <c r="I9" s="9">
        <f>G9*H9</f>
        <v/>
      </c>
      <c r="J9" s="9">
        <f>G9+I9</f>
        <v/>
      </c>
      <c r="K9" s="6" t="inlineStr">
        <is>
          <t>Virement</t>
        </is>
      </c>
      <c r="L9" s="6" t="inlineStr">
        <is>
          <t>12/01/2026</t>
        </is>
      </c>
      <c r="M9" s="4" t="inlineStr">
        <is>
          <t>EXP-3</t>
        </is>
      </c>
      <c r="N9" s="4" t="inlineStr">
        <is>
          <t>Export exonéré</t>
        </is>
      </c>
      <c r="O9" s="6">
        <f>IF(OR(A9="",B9="",C9="",D9="",E9="",G9="",H9=""),"À compléter",IF(AND(C9="Vente",I9=""),"TVA manquante",IF(AND(C9="Achat",I9=""),"TVA manquante",IF(ABS(I9-(G9*H9))&gt;0.01,"TVA incohérente","OK"))))</f>
        <v/>
      </c>
    </row>
    <row r="10">
      <c r="A10" s="6" t="inlineStr">
        <is>
          <t>14/01/2026</t>
        </is>
      </c>
      <c r="B10" s="6" t="inlineStr">
        <is>
          <t>AV001</t>
        </is>
      </c>
      <c r="C10" s="6" t="inlineStr">
        <is>
          <t>Vente</t>
        </is>
      </c>
      <c r="D10" s="4" t="inlineStr">
        <is>
          <t>Client Atlas</t>
        </is>
      </c>
      <c r="E10" s="4" t="inlineStr">
        <is>
          <t>Avoir</t>
        </is>
      </c>
      <c r="F10" s="6" t="inlineStr">
        <is>
          <t>709</t>
        </is>
      </c>
      <c r="G10" s="9" t="n">
        <v>-1200</v>
      </c>
      <c r="H10" s="10" t="n">
        <v>0.2</v>
      </c>
      <c r="I10" s="9">
        <f>G10*H10</f>
        <v/>
      </c>
      <c r="J10" s="9">
        <f>G10+I10</f>
        <v/>
      </c>
      <c r="K10" s="6" t="inlineStr">
        <is>
          <t>Virement</t>
        </is>
      </c>
      <c r="L10" s="6" t="inlineStr">
        <is>
          <t>14/01/2026</t>
        </is>
      </c>
      <c r="M10" s="4" t="inlineStr">
        <is>
          <t>AV-FV001</t>
        </is>
      </c>
      <c r="N10" s="4" t="inlineStr">
        <is>
          <t>Avoir sur FV001</t>
        </is>
      </c>
      <c r="O10" s="6">
        <f>IF(OR(A10="",B10="",C10="",D10="",E10="",G10="",H10=""),"À compléter",IF(AND(C10="Vente",I10=""),"TVA manquante",IF(AND(C10="Achat",I10=""),"TVA manquante",IF(ABS(I10-(G10*H10))&gt;0.01,"TVA incohérente","OK"))))</f>
        <v/>
      </c>
    </row>
    <row r="11">
      <c r="A11" s="6" t="inlineStr">
        <is>
          <t>18/01/2026</t>
        </is>
      </c>
      <c r="B11" s="6" t="inlineStr">
        <is>
          <t>FA003</t>
        </is>
      </c>
      <c r="C11" s="6" t="inlineStr">
        <is>
          <t>Achat</t>
        </is>
      </c>
      <c r="D11" s="4" t="inlineStr">
        <is>
          <t>Fournisseur Omega</t>
        </is>
      </c>
      <c r="E11" s="4" t="inlineStr">
        <is>
          <t>Immobilisation</t>
        </is>
      </c>
      <c r="F11" s="6" t="inlineStr">
        <is>
          <t>218</t>
        </is>
      </c>
      <c r="G11" s="9" t="n">
        <v>9000</v>
      </c>
      <c r="H11" s="10" t="n">
        <v>0.2</v>
      </c>
      <c r="I11" s="9">
        <f>G11*H11</f>
        <v/>
      </c>
      <c r="J11" s="9">
        <f>G11+I11</f>
        <v/>
      </c>
      <c r="K11" s="6" t="inlineStr">
        <is>
          <t>Virement</t>
        </is>
      </c>
      <c r="L11" s="6" t="inlineStr">
        <is>
          <t>05/02/2026</t>
        </is>
      </c>
      <c r="M11" s="4" t="inlineStr">
        <is>
          <t>IMMO-2</t>
        </is>
      </c>
      <c r="N11" s="4" t="inlineStr">
        <is>
          <t>Matériel</t>
        </is>
      </c>
      <c r="O11" s="6">
        <f>IF(OR(A11="",B11="",C11="",D11="",E11="",G11="",H11=""),"À compléter",IF(AND(C11="Vente",I11=""),"TVA manquante",IF(AND(C11="Achat",I11=""),"TVA manquante",IF(ABS(I11-(G11*H11))&gt;0.01,"TVA incohérente","OK"))))</f>
        <v/>
      </c>
    </row>
    <row r="12">
      <c r="A12" s="6" t="inlineStr">
        <is>
          <t>22/01/2026</t>
        </is>
      </c>
      <c r="B12" s="6" t="inlineStr">
        <is>
          <t>FV004</t>
        </is>
      </c>
      <c r="C12" s="6" t="inlineStr">
        <is>
          <t>Vente</t>
        </is>
      </c>
      <c r="D12" s="4" t="inlineStr">
        <is>
          <t>Client Oasis</t>
        </is>
      </c>
      <c r="E12" s="4" t="inlineStr">
        <is>
          <t>Biens</t>
        </is>
      </c>
      <c r="F12" s="6" t="inlineStr">
        <is>
          <t>706</t>
        </is>
      </c>
      <c r="G12" s="9" t="n">
        <v>5400</v>
      </c>
      <c r="H12" s="10" t="n">
        <v>0.1</v>
      </c>
      <c r="I12" s="9">
        <f>G12*H12</f>
        <v/>
      </c>
      <c r="J12" s="9">
        <f>G12+I12</f>
        <v/>
      </c>
      <c r="K12" s="6" t="inlineStr">
        <is>
          <t>Espèces</t>
        </is>
      </c>
      <c r="L12" s="6" t="inlineStr">
        <is>
          <t>22/01/2026</t>
        </is>
      </c>
      <c r="M12" s="4" t="inlineStr">
        <is>
          <t>CMD-1044</t>
        </is>
      </c>
      <c r="N12" s="4" t="inlineStr">
        <is>
          <t>Vente</t>
        </is>
      </c>
      <c r="O12" s="6">
        <f>IF(OR(A12="",B12="",C12="",D12="",E12="",G12="",H12=""),"À compléter",IF(AND(C12="Vente",I12=""),"TVA manquante",IF(AND(C12="Achat",I12=""),"TVA manquante",IF(ABS(I12-(G12*H12))&gt;0.01,"TVA incohérente","OK"))))</f>
        <v/>
      </c>
    </row>
    <row r="13">
      <c r="G13" s="11" t="n"/>
      <c r="H13" s="12" t="n"/>
      <c r="I13" s="11" t="n"/>
      <c r="J13" s="11" t="n"/>
    </row>
    <row r="14">
      <c r="G14" s="11" t="n"/>
      <c r="H14" s="12" t="n"/>
      <c r="I14" s="11" t="n"/>
      <c r="J14" s="11" t="n"/>
    </row>
    <row r="15">
      <c r="G15" s="11" t="n"/>
      <c r="H15" s="12" t="n"/>
      <c r="I15" s="11" t="n"/>
      <c r="J15" s="11" t="n"/>
    </row>
    <row r="16">
      <c r="G16" s="11" t="n"/>
      <c r="H16" s="12" t="n"/>
      <c r="I16" s="11" t="n"/>
      <c r="J16" s="11" t="n"/>
    </row>
    <row r="17">
      <c r="G17" s="11" t="n"/>
      <c r="H17" s="12" t="n"/>
      <c r="I17" s="11" t="n"/>
      <c r="J17" s="11" t="n"/>
    </row>
    <row r="18">
      <c r="G18" s="11" t="n"/>
      <c r="H18" s="12" t="n"/>
      <c r="I18" s="11" t="n"/>
      <c r="J18" s="11" t="n"/>
    </row>
    <row r="19">
      <c r="G19" s="11" t="n"/>
      <c r="H19" s="12" t="n"/>
      <c r="I19" s="11" t="n"/>
      <c r="J19" s="11" t="n"/>
    </row>
    <row r="20">
      <c r="G20" s="11" t="n"/>
      <c r="H20" s="12" t="n"/>
      <c r="I20" s="11" t="n"/>
      <c r="J20" s="11" t="n"/>
    </row>
    <row r="21">
      <c r="G21" s="11" t="n"/>
      <c r="H21" s="12" t="n"/>
      <c r="I21" s="11" t="n"/>
      <c r="J21" s="11" t="n"/>
    </row>
    <row r="22">
      <c r="G22" s="11" t="n"/>
      <c r="H22" s="12" t="n"/>
      <c r="I22" s="11" t="n"/>
      <c r="J22" s="11" t="n"/>
    </row>
    <row r="23">
      <c r="G23" s="11" t="n"/>
      <c r="H23" s="12" t="n"/>
      <c r="I23" s="11" t="n"/>
      <c r="J23" s="11" t="n"/>
    </row>
    <row r="24">
      <c r="G24" s="11" t="n"/>
      <c r="H24" s="12" t="n"/>
      <c r="I24" s="11" t="n"/>
      <c r="J24" s="11" t="n"/>
    </row>
    <row r="25">
      <c r="G25" s="11" t="n"/>
      <c r="H25" s="12" t="n"/>
      <c r="I25" s="11" t="n"/>
      <c r="J25" s="11" t="n"/>
    </row>
    <row r="26">
      <c r="G26" s="11" t="n"/>
      <c r="H26" s="12" t="n"/>
      <c r="I26" s="11" t="n"/>
      <c r="J26" s="11" t="n"/>
    </row>
    <row r="27">
      <c r="G27" s="11" t="n"/>
      <c r="H27" s="12" t="n"/>
      <c r="I27" s="11" t="n"/>
      <c r="J27" s="11" t="n"/>
    </row>
    <row r="28">
      <c r="G28" s="11" t="n"/>
      <c r="H28" s="12" t="n"/>
      <c r="I28" s="11" t="n"/>
      <c r="J28" s="11" t="n"/>
    </row>
    <row r="29">
      <c r="G29" s="11" t="n"/>
      <c r="H29" s="12" t="n"/>
      <c r="I29" s="11" t="n"/>
      <c r="J29" s="11" t="n"/>
    </row>
    <row r="30">
      <c r="G30" s="11" t="n"/>
      <c r="H30" s="12" t="n"/>
      <c r="I30" s="11" t="n"/>
      <c r="J30" s="11" t="n"/>
    </row>
    <row r="31">
      <c r="G31" s="11" t="n"/>
      <c r="H31" s="12" t="n"/>
      <c r="I31" s="11" t="n"/>
      <c r="J31" s="11" t="n"/>
    </row>
    <row r="32">
      <c r="G32" s="11" t="n"/>
      <c r="H32" s="12" t="n"/>
      <c r="I32" s="11" t="n"/>
      <c r="J32" s="11" t="n"/>
    </row>
    <row r="33">
      <c r="G33" s="11" t="n"/>
      <c r="H33" s="12" t="n"/>
      <c r="I33" s="11" t="n"/>
      <c r="J33" s="11" t="n"/>
    </row>
    <row r="34">
      <c r="G34" s="11" t="n"/>
      <c r="H34" s="12" t="n"/>
      <c r="I34" s="11" t="n"/>
      <c r="J34" s="11" t="n"/>
    </row>
    <row r="35">
      <c r="G35" s="11" t="n"/>
      <c r="H35" s="12" t="n"/>
      <c r="I35" s="11" t="n"/>
      <c r="J35" s="11" t="n"/>
    </row>
    <row r="36">
      <c r="G36" s="11" t="n"/>
      <c r="H36" s="12" t="n"/>
      <c r="I36" s="11" t="n"/>
      <c r="J36" s="11" t="n"/>
    </row>
    <row r="37">
      <c r="G37" s="11" t="n"/>
      <c r="H37" s="12" t="n"/>
      <c r="I37" s="11" t="n"/>
      <c r="J37" s="11" t="n"/>
    </row>
    <row r="38">
      <c r="G38" s="11" t="n"/>
      <c r="H38" s="12" t="n"/>
      <c r="I38" s="11" t="n"/>
      <c r="J38" s="11" t="n"/>
    </row>
    <row r="39">
      <c r="G39" s="11" t="n"/>
      <c r="H39" s="12" t="n"/>
      <c r="I39" s="11" t="n"/>
      <c r="J39" s="11" t="n"/>
    </row>
    <row r="40">
      <c r="G40" s="11" t="n"/>
      <c r="H40" s="12" t="n"/>
      <c r="I40" s="11" t="n"/>
      <c r="J40" s="11" t="n"/>
    </row>
    <row r="41">
      <c r="G41" s="11" t="n"/>
      <c r="H41" s="12" t="n"/>
      <c r="I41" s="11" t="n"/>
      <c r="J41" s="11" t="n"/>
    </row>
    <row r="42">
      <c r="G42" s="11" t="n"/>
      <c r="H42" s="12" t="n"/>
      <c r="I42" s="11" t="n"/>
      <c r="J42" s="11" t="n"/>
    </row>
    <row r="43">
      <c r="G43" s="11" t="n"/>
      <c r="H43" s="12" t="n"/>
      <c r="I43" s="11" t="n"/>
      <c r="J43" s="11" t="n"/>
    </row>
    <row r="44">
      <c r="G44" s="11" t="n"/>
      <c r="H44" s="12" t="n"/>
      <c r="I44" s="11" t="n"/>
      <c r="J44" s="11" t="n"/>
    </row>
    <row r="45">
      <c r="G45" s="11" t="n"/>
      <c r="H45" s="12" t="n"/>
      <c r="I45" s="11" t="n"/>
      <c r="J45" s="11" t="n"/>
    </row>
    <row r="46">
      <c r="G46" s="11" t="n"/>
      <c r="H46" s="12" t="n"/>
      <c r="I46" s="11" t="n"/>
      <c r="J46" s="11" t="n"/>
    </row>
    <row r="47">
      <c r="G47" s="11" t="n"/>
      <c r="H47" s="12" t="n"/>
      <c r="I47" s="11" t="n"/>
      <c r="J47" s="11" t="n"/>
    </row>
    <row r="48">
      <c r="G48" s="11" t="n"/>
      <c r="H48" s="12" t="n"/>
      <c r="I48" s="11" t="n"/>
      <c r="J48" s="11" t="n"/>
    </row>
    <row r="49">
      <c r="G49" s="11" t="n"/>
      <c r="H49" s="12" t="n"/>
      <c r="I49" s="11" t="n"/>
      <c r="J49" s="11" t="n"/>
    </row>
    <row r="50">
      <c r="G50" s="11" t="n"/>
      <c r="H50" s="12" t="n"/>
      <c r="I50" s="11" t="n"/>
      <c r="J50" s="11" t="n"/>
    </row>
    <row r="51">
      <c r="G51" s="11" t="n"/>
      <c r="H51" s="12" t="n"/>
      <c r="I51" s="11" t="n"/>
      <c r="J51" s="11" t="n"/>
    </row>
    <row r="52">
      <c r="G52" s="11" t="n"/>
      <c r="H52" s="12" t="n"/>
      <c r="I52" s="11" t="n"/>
      <c r="J52" s="11" t="n"/>
    </row>
    <row r="53">
      <c r="G53" s="11" t="n"/>
      <c r="H53" s="12" t="n"/>
      <c r="I53" s="11" t="n"/>
      <c r="J53" s="11" t="n"/>
    </row>
    <row r="54">
      <c r="G54" s="11" t="n"/>
      <c r="H54" s="12" t="n"/>
      <c r="I54" s="11" t="n"/>
      <c r="J54" s="11" t="n"/>
    </row>
    <row r="55">
      <c r="G55" s="11" t="n"/>
      <c r="H55" s="12" t="n"/>
      <c r="I55" s="11" t="n"/>
      <c r="J55" s="11" t="n"/>
    </row>
    <row r="56">
      <c r="G56" s="11" t="n"/>
      <c r="H56" s="12" t="n"/>
      <c r="I56" s="11" t="n"/>
      <c r="J56" s="11" t="n"/>
    </row>
    <row r="57">
      <c r="G57" s="11" t="n"/>
      <c r="H57" s="12" t="n"/>
      <c r="I57" s="11" t="n"/>
      <c r="J57" s="11" t="n"/>
    </row>
    <row r="58">
      <c r="G58" s="11" t="n"/>
      <c r="H58" s="12" t="n"/>
      <c r="I58" s="11" t="n"/>
      <c r="J58" s="11" t="n"/>
    </row>
    <row r="59">
      <c r="G59" s="11" t="n"/>
      <c r="H59" s="12" t="n"/>
      <c r="I59" s="11" t="n"/>
      <c r="J59" s="11" t="n"/>
    </row>
    <row r="60">
      <c r="G60" s="11" t="n"/>
      <c r="H60" s="12" t="n"/>
      <c r="I60" s="11" t="n"/>
      <c r="J60" s="11" t="n"/>
    </row>
    <row r="61">
      <c r="G61" s="11" t="n"/>
      <c r="H61" s="12" t="n"/>
      <c r="I61" s="11" t="n"/>
      <c r="J61" s="11" t="n"/>
    </row>
    <row r="62">
      <c r="G62" s="11" t="n"/>
      <c r="H62" s="12" t="n"/>
      <c r="I62" s="11" t="n"/>
      <c r="J62" s="11" t="n"/>
    </row>
    <row r="63">
      <c r="G63" s="11" t="n"/>
      <c r="H63" s="12" t="n"/>
      <c r="I63" s="11" t="n"/>
      <c r="J63" s="11" t="n"/>
    </row>
    <row r="64">
      <c r="G64" s="11" t="n"/>
      <c r="H64" s="12" t="n"/>
      <c r="I64" s="11" t="n"/>
      <c r="J64" s="11" t="n"/>
    </row>
    <row r="65">
      <c r="G65" s="11" t="n"/>
      <c r="H65" s="12" t="n"/>
      <c r="I65" s="11" t="n"/>
      <c r="J65" s="11" t="n"/>
    </row>
    <row r="66">
      <c r="G66" s="11" t="n"/>
      <c r="H66" s="12" t="n"/>
      <c r="I66" s="11" t="n"/>
      <c r="J66" s="11" t="n"/>
    </row>
    <row r="67">
      <c r="G67" s="11" t="n"/>
      <c r="H67" s="12" t="n"/>
      <c r="I67" s="11" t="n"/>
      <c r="J67" s="11" t="n"/>
    </row>
    <row r="68">
      <c r="G68" s="11" t="n"/>
      <c r="H68" s="12" t="n"/>
      <c r="I68" s="11" t="n"/>
      <c r="J68" s="11" t="n"/>
    </row>
    <row r="69">
      <c r="G69" s="11" t="n"/>
      <c r="H69" s="12" t="n"/>
      <c r="I69" s="11" t="n"/>
      <c r="J69" s="11" t="n"/>
    </row>
    <row r="70">
      <c r="G70" s="11" t="n"/>
      <c r="H70" s="12" t="n"/>
      <c r="I70" s="11" t="n"/>
      <c r="J70" s="11" t="n"/>
    </row>
    <row r="71">
      <c r="G71" s="11" t="n"/>
      <c r="H71" s="12" t="n"/>
      <c r="I71" s="11" t="n"/>
      <c r="J71" s="11" t="n"/>
    </row>
    <row r="72">
      <c r="G72" s="11" t="n"/>
      <c r="H72" s="12" t="n"/>
      <c r="I72" s="11" t="n"/>
      <c r="J72" s="11" t="n"/>
    </row>
    <row r="73">
      <c r="G73" s="11" t="n"/>
      <c r="H73" s="12" t="n"/>
      <c r="I73" s="11" t="n"/>
      <c r="J73" s="11" t="n"/>
    </row>
    <row r="74">
      <c r="G74" s="11" t="n"/>
      <c r="H74" s="12" t="n"/>
      <c r="I74" s="11" t="n"/>
      <c r="J74" s="11" t="n"/>
    </row>
    <row r="75">
      <c r="G75" s="11" t="n"/>
      <c r="H75" s="12" t="n"/>
      <c r="I75" s="11" t="n"/>
      <c r="J75" s="11" t="n"/>
    </row>
    <row r="76">
      <c r="G76" s="11" t="n"/>
      <c r="H76" s="12" t="n"/>
      <c r="I76" s="11" t="n"/>
      <c r="J76" s="11" t="n"/>
    </row>
    <row r="77">
      <c r="G77" s="11" t="n"/>
      <c r="H77" s="12" t="n"/>
      <c r="I77" s="11" t="n"/>
      <c r="J77" s="11" t="n"/>
    </row>
    <row r="78">
      <c r="G78" s="11" t="n"/>
      <c r="H78" s="12" t="n"/>
      <c r="I78" s="11" t="n"/>
      <c r="J78" s="11" t="n"/>
    </row>
    <row r="79">
      <c r="G79" s="11" t="n"/>
      <c r="H79" s="12" t="n"/>
      <c r="I79" s="11" t="n"/>
      <c r="J79" s="11" t="n"/>
    </row>
    <row r="80">
      <c r="G80" s="11" t="n"/>
      <c r="H80" s="12" t="n"/>
      <c r="I80" s="11" t="n"/>
      <c r="J80" s="11" t="n"/>
    </row>
    <row r="81">
      <c r="G81" s="11" t="n"/>
      <c r="H81" s="12" t="n"/>
      <c r="I81" s="11" t="n"/>
      <c r="J81" s="11" t="n"/>
    </row>
    <row r="82">
      <c r="G82" s="11" t="n"/>
      <c r="H82" s="12" t="n"/>
      <c r="I82" s="11" t="n"/>
      <c r="J82" s="11" t="n"/>
    </row>
    <row r="83">
      <c r="G83" s="11" t="n"/>
      <c r="H83" s="12" t="n"/>
      <c r="I83" s="11" t="n"/>
      <c r="J83" s="11" t="n"/>
    </row>
    <row r="84">
      <c r="G84" s="11" t="n"/>
      <c r="H84" s="12" t="n"/>
      <c r="I84" s="11" t="n"/>
      <c r="J84" s="11" t="n"/>
    </row>
    <row r="85">
      <c r="G85" s="11" t="n"/>
      <c r="H85" s="12" t="n"/>
      <c r="I85" s="11" t="n"/>
      <c r="J85" s="11" t="n"/>
    </row>
    <row r="86">
      <c r="G86" s="11" t="n"/>
      <c r="H86" s="12" t="n"/>
      <c r="I86" s="11" t="n"/>
      <c r="J86" s="11" t="n"/>
    </row>
    <row r="87">
      <c r="G87" s="11" t="n"/>
      <c r="H87" s="12" t="n"/>
      <c r="I87" s="11" t="n"/>
      <c r="J87" s="11" t="n"/>
    </row>
    <row r="88">
      <c r="G88" s="11" t="n"/>
      <c r="H88" s="12" t="n"/>
      <c r="I88" s="11" t="n"/>
      <c r="J88" s="11" t="n"/>
    </row>
    <row r="89">
      <c r="G89" s="11" t="n"/>
      <c r="H89" s="12" t="n"/>
      <c r="I89" s="11" t="n"/>
      <c r="J89" s="11" t="n"/>
    </row>
    <row r="90">
      <c r="G90" s="11" t="n"/>
      <c r="H90" s="12" t="n"/>
      <c r="I90" s="11" t="n"/>
      <c r="J90" s="11" t="n"/>
    </row>
    <row r="91">
      <c r="G91" s="11" t="n"/>
      <c r="H91" s="12" t="n"/>
      <c r="I91" s="11" t="n"/>
      <c r="J91" s="11" t="n"/>
    </row>
    <row r="92">
      <c r="G92" s="11" t="n"/>
      <c r="H92" s="12" t="n"/>
      <c r="I92" s="11" t="n"/>
      <c r="J92" s="11" t="n"/>
    </row>
    <row r="93">
      <c r="G93" s="11" t="n"/>
      <c r="H93" s="12" t="n"/>
      <c r="I93" s="11" t="n"/>
      <c r="J93" s="11" t="n"/>
    </row>
    <row r="94">
      <c r="G94" s="11" t="n"/>
      <c r="H94" s="12" t="n"/>
      <c r="I94" s="11" t="n"/>
      <c r="J94" s="11" t="n"/>
    </row>
    <row r="95">
      <c r="G95" s="11" t="n"/>
      <c r="H95" s="12" t="n"/>
      <c r="I95" s="11" t="n"/>
      <c r="J95" s="11" t="n"/>
    </row>
    <row r="96">
      <c r="G96" s="11" t="n"/>
      <c r="H96" s="12" t="n"/>
      <c r="I96" s="11" t="n"/>
      <c r="J96" s="11" t="n"/>
    </row>
    <row r="97">
      <c r="G97" s="11" t="n"/>
      <c r="H97" s="12" t="n"/>
      <c r="I97" s="11" t="n"/>
      <c r="J97" s="11" t="n"/>
    </row>
    <row r="98">
      <c r="G98" s="11" t="n"/>
      <c r="H98" s="12" t="n"/>
      <c r="I98" s="11" t="n"/>
      <c r="J98" s="11" t="n"/>
    </row>
    <row r="99">
      <c r="G99" s="11" t="n"/>
      <c r="H99" s="12" t="n"/>
      <c r="I99" s="11" t="n"/>
      <c r="J99" s="11" t="n"/>
    </row>
    <row r="100">
      <c r="G100" s="11" t="n"/>
      <c r="H100" s="12" t="n"/>
      <c r="I100" s="11" t="n"/>
      <c r="J100" s="11" t="n"/>
    </row>
    <row r="101">
      <c r="G101" s="11" t="n"/>
      <c r="H101" s="12" t="n"/>
      <c r="I101" s="11" t="n"/>
      <c r="J101" s="11" t="n"/>
    </row>
    <row r="102">
      <c r="G102" s="11" t="n"/>
      <c r="H102" s="12" t="n"/>
      <c r="I102" s="11" t="n"/>
      <c r="J102" s="11" t="n"/>
    </row>
    <row r="103">
      <c r="G103" s="11" t="n"/>
      <c r="H103" s="12" t="n"/>
      <c r="I103" s="11" t="n"/>
      <c r="J103" s="11" t="n"/>
    </row>
    <row r="104">
      <c r="G104" s="11" t="n"/>
      <c r="H104" s="12" t="n"/>
      <c r="I104" s="11" t="n"/>
      <c r="J104" s="11" t="n"/>
    </row>
    <row r="105">
      <c r="G105" s="11" t="n"/>
      <c r="H105" s="12" t="n"/>
      <c r="I105" s="11" t="n"/>
      <c r="J105" s="11" t="n"/>
    </row>
    <row r="106">
      <c r="G106" s="11" t="n"/>
      <c r="H106" s="12" t="n"/>
      <c r="I106" s="11" t="n"/>
      <c r="J106" s="11" t="n"/>
    </row>
    <row r="107">
      <c r="G107" s="11" t="n"/>
      <c r="H107" s="12" t="n"/>
      <c r="I107" s="11" t="n"/>
      <c r="J107" s="11" t="n"/>
    </row>
    <row r="108">
      <c r="G108" s="11" t="n"/>
      <c r="H108" s="12" t="n"/>
      <c r="I108" s="11" t="n"/>
      <c r="J108" s="11" t="n"/>
    </row>
    <row r="109">
      <c r="G109" s="11" t="n"/>
      <c r="H109" s="12" t="n"/>
      <c r="I109" s="11" t="n"/>
      <c r="J109" s="11" t="n"/>
    </row>
    <row r="110">
      <c r="G110" s="11" t="n"/>
      <c r="H110" s="12" t="n"/>
      <c r="I110" s="11" t="n"/>
      <c r="J110" s="11" t="n"/>
    </row>
    <row r="111">
      <c r="G111" s="11" t="n"/>
      <c r="H111" s="12" t="n"/>
      <c r="I111" s="11" t="n"/>
      <c r="J111" s="11" t="n"/>
    </row>
    <row r="112">
      <c r="G112" s="11" t="n"/>
      <c r="H112" s="12" t="n"/>
      <c r="I112" s="11" t="n"/>
      <c r="J112" s="11" t="n"/>
    </row>
    <row r="113">
      <c r="G113" s="11" t="n"/>
      <c r="H113" s="12" t="n"/>
      <c r="I113" s="11" t="n"/>
      <c r="J113" s="11" t="n"/>
    </row>
    <row r="114">
      <c r="G114" s="11" t="n"/>
      <c r="H114" s="12" t="n"/>
      <c r="I114" s="11" t="n"/>
      <c r="J114" s="11" t="n"/>
    </row>
    <row r="115">
      <c r="G115" s="11" t="n"/>
      <c r="H115" s="12" t="n"/>
      <c r="I115" s="11" t="n"/>
      <c r="J115" s="11" t="n"/>
    </row>
    <row r="116">
      <c r="G116" s="11" t="n"/>
      <c r="H116" s="12" t="n"/>
      <c r="I116" s="11" t="n"/>
      <c r="J116" s="11" t="n"/>
    </row>
    <row r="117">
      <c r="G117" s="11" t="n"/>
      <c r="H117" s="12" t="n"/>
      <c r="I117" s="11" t="n"/>
      <c r="J117" s="11" t="n"/>
    </row>
    <row r="118">
      <c r="G118" s="11" t="n"/>
      <c r="H118" s="12" t="n"/>
      <c r="I118" s="11" t="n"/>
      <c r="J118" s="11" t="n"/>
    </row>
    <row r="119">
      <c r="G119" s="11" t="n"/>
      <c r="H119" s="12" t="n"/>
      <c r="I119" s="11" t="n"/>
      <c r="J119" s="11" t="n"/>
    </row>
    <row r="120">
      <c r="G120" s="11" t="n"/>
      <c r="H120" s="12" t="n"/>
      <c r="I120" s="11" t="n"/>
      <c r="J120" s="11" t="n"/>
    </row>
    <row r="121">
      <c r="G121" s="11" t="n"/>
      <c r="H121" s="12" t="n"/>
      <c r="I121" s="11" t="n"/>
      <c r="J121" s="11" t="n"/>
    </row>
    <row r="122">
      <c r="G122" s="11" t="n"/>
      <c r="H122" s="12" t="n"/>
      <c r="I122" s="11" t="n"/>
      <c r="J122" s="11" t="n"/>
    </row>
    <row r="123">
      <c r="G123" s="11" t="n"/>
      <c r="H123" s="12" t="n"/>
      <c r="I123" s="11" t="n"/>
      <c r="J123" s="11" t="n"/>
    </row>
    <row r="124">
      <c r="G124" s="11" t="n"/>
      <c r="H124" s="12" t="n"/>
      <c r="I124" s="11" t="n"/>
      <c r="J124" s="11" t="n"/>
    </row>
    <row r="125">
      <c r="G125" s="11" t="n"/>
      <c r="H125" s="12" t="n"/>
      <c r="I125" s="11" t="n"/>
      <c r="J125" s="11" t="n"/>
    </row>
    <row r="126">
      <c r="G126" s="11" t="n"/>
      <c r="H126" s="12" t="n"/>
      <c r="I126" s="11" t="n"/>
      <c r="J126" s="11" t="n"/>
    </row>
    <row r="127">
      <c r="G127" s="11" t="n"/>
      <c r="H127" s="12" t="n"/>
      <c r="I127" s="11" t="n"/>
      <c r="J127" s="11" t="n"/>
    </row>
    <row r="128">
      <c r="G128" s="11" t="n"/>
      <c r="H128" s="12" t="n"/>
      <c r="I128" s="11" t="n"/>
      <c r="J128" s="11" t="n"/>
    </row>
    <row r="129">
      <c r="G129" s="11" t="n"/>
      <c r="H129" s="12" t="n"/>
      <c r="I129" s="11" t="n"/>
      <c r="J129" s="11" t="n"/>
    </row>
    <row r="130">
      <c r="G130" s="11" t="n"/>
      <c r="H130" s="12" t="n"/>
      <c r="I130" s="11" t="n"/>
      <c r="J130" s="11" t="n"/>
    </row>
    <row r="131">
      <c r="G131" s="11" t="n"/>
      <c r="H131" s="12" t="n"/>
      <c r="I131" s="11" t="n"/>
      <c r="J131" s="11" t="n"/>
    </row>
    <row r="132">
      <c r="G132" s="11" t="n"/>
      <c r="H132" s="12" t="n"/>
      <c r="I132" s="11" t="n"/>
      <c r="J132" s="11" t="n"/>
    </row>
    <row r="133">
      <c r="G133" s="11" t="n"/>
      <c r="H133" s="12" t="n"/>
      <c r="I133" s="11" t="n"/>
      <c r="J133" s="11" t="n"/>
    </row>
    <row r="134">
      <c r="G134" s="11" t="n"/>
      <c r="H134" s="12" t="n"/>
      <c r="I134" s="11" t="n"/>
      <c r="J134" s="11" t="n"/>
    </row>
    <row r="135">
      <c r="G135" s="11" t="n"/>
      <c r="H135" s="12" t="n"/>
      <c r="I135" s="11" t="n"/>
      <c r="J135" s="11" t="n"/>
    </row>
    <row r="136">
      <c r="G136" s="11" t="n"/>
      <c r="H136" s="12" t="n"/>
      <c r="I136" s="11" t="n"/>
      <c r="J136" s="11" t="n"/>
    </row>
    <row r="137">
      <c r="G137" s="11" t="n"/>
      <c r="H137" s="12" t="n"/>
      <c r="I137" s="11" t="n"/>
      <c r="J137" s="11" t="n"/>
    </row>
    <row r="138">
      <c r="G138" s="11" t="n"/>
      <c r="H138" s="12" t="n"/>
      <c r="I138" s="11" t="n"/>
      <c r="J138" s="11" t="n"/>
    </row>
    <row r="139">
      <c r="G139" s="11" t="n"/>
      <c r="H139" s="12" t="n"/>
      <c r="I139" s="11" t="n"/>
      <c r="J139" s="11" t="n"/>
    </row>
    <row r="140">
      <c r="G140" s="11" t="n"/>
      <c r="H140" s="12" t="n"/>
      <c r="I140" s="11" t="n"/>
      <c r="J140" s="11" t="n"/>
    </row>
    <row r="141">
      <c r="G141" s="11" t="n"/>
      <c r="H141" s="12" t="n"/>
      <c r="I141" s="11" t="n"/>
      <c r="J141" s="11" t="n"/>
    </row>
    <row r="142">
      <c r="G142" s="11" t="n"/>
      <c r="H142" s="12" t="n"/>
      <c r="I142" s="11" t="n"/>
      <c r="J142" s="11" t="n"/>
    </row>
    <row r="143">
      <c r="G143" s="11" t="n"/>
      <c r="H143" s="12" t="n"/>
      <c r="I143" s="11" t="n"/>
      <c r="J143" s="11" t="n"/>
    </row>
    <row r="144">
      <c r="G144" s="11" t="n"/>
      <c r="H144" s="12" t="n"/>
      <c r="I144" s="11" t="n"/>
      <c r="J144" s="11" t="n"/>
    </row>
    <row r="145">
      <c r="G145" s="11" t="n"/>
      <c r="H145" s="12" t="n"/>
      <c r="I145" s="11" t="n"/>
      <c r="J145" s="11" t="n"/>
    </row>
    <row r="146">
      <c r="G146" s="11" t="n"/>
      <c r="H146" s="12" t="n"/>
      <c r="I146" s="11" t="n"/>
      <c r="J146" s="11" t="n"/>
    </row>
    <row r="147">
      <c r="G147" s="11" t="n"/>
      <c r="H147" s="12" t="n"/>
      <c r="I147" s="11" t="n"/>
      <c r="J147" s="11" t="n"/>
    </row>
    <row r="148">
      <c r="G148" s="11" t="n"/>
      <c r="H148" s="12" t="n"/>
      <c r="I148" s="11" t="n"/>
      <c r="J148" s="11" t="n"/>
    </row>
    <row r="149">
      <c r="G149" s="11" t="n"/>
      <c r="H149" s="12" t="n"/>
      <c r="I149" s="11" t="n"/>
      <c r="J149" s="11" t="n"/>
    </row>
    <row r="150">
      <c r="G150" s="11" t="n"/>
      <c r="H150" s="12" t="n"/>
      <c r="I150" s="11" t="n"/>
      <c r="J150" s="11" t="n"/>
    </row>
    <row r="151">
      <c r="G151" s="11" t="n"/>
      <c r="H151" s="12" t="n"/>
      <c r="I151" s="11" t="n"/>
      <c r="J151" s="11" t="n"/>
    </row>
    <row r="152">
      <c r="G152" s="11" t="n"/>
      <c r="H152" s="12" t="n"/>
      <c r="I152" s="11" t="n"/>
      <c r="J152" s="11" t="n"/>
    </row>
    <row r="153">
      <c r="G153" s="11" t="n"/>
      <c r="H153" s="12" t="n"/>
      <c r="I153" s="11" t="n"/>
      <c r="J153" s="11" t="n"/>
    </row>
    <row r="154">
      <c r="G154" s="11" t="n"/>
      <c r="H154" s="12" t="n"/>
      <c r="I154" s="11" t="n"/>
      <c r="J154" s="11" t="n"/>
    </row>
    <row r="155">
      <c r="G155" s="11" t="n"/>
      <c r="H155" s="12" t="n"/>
      <c r="I155" s="11" t="n"/>
      <c r="J155" s="11" t="n"/>
    </row>
    <row r="156">
      <c r="G156" s="11" t="n"/>
      <c r="H156" s="12" t="n"/>
      <c r="I156" s="11" t="n"/>
      <c r="J156" s="11" t="n"/>
    </row>
    <row r="157">
      <c r="G157" s="11" t="n"/>
      <c r="H157" s="12" t="n"/>
      <c r="I157" s="11" t="n"/>
      <c r="J157" s="11" t="n"/>
    </row>
    <row r="158">
      <c r="G158" s="11" t="n"/>
      <c r="H158" s="12" t="n"/>
      <c r="I158" s="11" t="n"/>
      <c r="J158" s="11" t="n"/>
    </row>
    <row r="159">
      <c r="G159" s="11" t="n"/>
      <c r="H159" s="12" t="n"/>
      <c r="I159" s="11" t="n"/>
      <c r="J159" s="11" t="n"/>
    </row>
    <row r="160">
      <c r="G160" s="11" t="n"/>
      <c r="H160" s="12" t="n"/>
      <c r="I160" s="11" t="n"/>
      <c r="J160" s="11" t="n"/>
    </row>
    <row r="161">
      <c r="G161" s="11" t="n"/>
      <c r="H161" s="12" t="n"/>
      <c r="I161" s="11" t="n"/>
      <c r="J161" s="11" t="n"/>
    </row>
    <row r="162">
      <c r="G162" s="11" t="n"/>
      <c r="H162" s="12" t="n"/>
      <c r="I162" s="11" t="n"/>
      <c r="J162" s="11" t="n"/>
    </row>
    <row r="163">
      <c r="G163" s="11" t="n"/>
      <c r="H163" s="12" t="n"/>
      <c r="I163" s="11" t="n"/>
      <c r="J163" s="11" t="n"/>
    </row>
    <row r="164">
      <c r="G164" s="11" t="n"/>
      <c r="H164" s="12" t="n"/>
      <c r="I164" s="11" t="n"/>
      <c r="J164" s="11" t="n"/>
    </row>
    <row r="165">
      <c r="G165" s="11" t="n"/>
      <c r="H165" s="12" t="n"/>
      <c r="I165" s="11" t="n"/>
      <c r="J165" s="11" t="n"/>
    </row>
    <row r="166">
      <c r="G166" s="11" t="n"/>
      <c r="H166" s="12" t="n"/>
      <c r="I166" s="11" t="n"/>
      <c r="J166" s="11" t="n"/>
    </row>
    <row r="167">
      <c r="G167" s="11" t="n"/>
      <c r="H167" s="12" t="n"/>
      <c r="I167" s="11" t="n"/>
      <c r="J167" s="11" t="n"/>
    </row>
    <row r="168">
      <c r="G168" s="11" t="n"/>
      <c r="H168" s="12" t="n"/>
      <c r="I168" s="11" t="n"/>
      <c r="J168" s="11" t="n"/>
    </row>
    <row r="169">
      <c r="G169" s="11" t="n"/>
      <c r="H169" s="12" t="n"/>
      <c r="I169" s="11" t="n"/>
      <c r="J169" s="11" t="n"/>
    </row>
    <row r="170">
      <c r="G170" s="11" t="n"/>
      <c r="H170" s="12" t="n"/>
      <c r="I170" s="11" t="n"/>
      <c r="J170" s="11" t="n"/>
    </row>
    <row r="171">
      <c r="G171" s="11" t="n"/>
      <c r="H171" s="12" t="n"/>
      <c r="I171" s="11" t="n"/>
      <c r="J171" s="11" t="n"/>
    </row>
    <row r="172">
      <c r="G172" s="11" t="n"/>
      <c r="H172" s="12" t="n"/>
      <c r="I172" s="11" t="n"/>
      <c r="J172" s="11" t="n"/>
    </row>
    <row r="173">
      <c r="G173" s="11" t="n"/>
      <c r="H173" s="12" t="n"/>
      <c r="I173" s="11" t="n"/>
      <c r="J173" s="11" t="n"/>
    </row>
    <row r="174">
      <c r="G174" s="11" t="n"/>
      <c r="H174" s="12" t="n"/>
      <c r="I174" s="11" t="n"/>
      <c r="J174" s="11" t="n"/>
    </row>
    <row r="175">
      <c r="G175" s="11" t="n"/>
      <c r="H175" s="12" t="n"/>
      <c r="I175" s="11" t="n"/>
      <c r="J175" s="11" t="n"/>
    </row>
    <row r="176">
      <c r="G176" s="11" t="n"/>
      <c r="H176" s="12" t="n"/>
      <c r="I176" s="11" t="n"/>
      <c r="J176" s="11" t="n"/>
    </row>
    <row r="177">
      <c r="G177" s="11" t="n"/>
      <c r="H177" s="12" t="n"/>
      <c r="I177" s="11" t="n"/>
      <c r="J177" s="11" t="n"/>
    </row>
    <row r="178">
      <c r="G178" s="11" t="n"/>
      <c r="H178" s="12" t="n"/>
      <c r="I178" s="11" t="n"/>
      <c r="J178" s="11" t="n"/>
    </row>
    <row r="179">
      <c r="G179" s="11" t="n"/>
      <c r="H179" s="12" t="n"/>
      <c r="I179" s="11" t="n"/>
      <c r="J179" s="11" t="n"/>
    </row>
    <row r="180">
      <c r="G180" s="11" t="n"/>
      <c r="H180" s="12" t="n"/>
      <c r="I180" s="11" t="n"/>
      <c r="J180" s="11" t="n"/>
    </row>
    <row r="181">
      <c r="G181" s="11" t="n"/>
      <c r="H181" s="12" t="n"/>
      <c r="I181" s="11" t="n"/>
      <c r="J181" s="11" t="n"/>
    </row>
    <row r="182">
      <c r="G182" s="11" t="n"/>
      <c r="H182" s="12" t="n"/>
      <c r="I182" s="11" t="n"/>
      <c r="J182" s="11" t="n"/>
    </row>
    <row r="183">
      <c r="G183" s="11" t="n"/>
      <c r="H183" s="12" t="n"/>
      <c r="I183" s="11" t="n"/>
      <c r="J183" s="11" t="n"/>
    </row>
    <row r="184">
      <c r="G184" s="11" t="n"/>
      <c r="H184" s="12" t="n"/>
      <c r="I184" s="11" t="n"/>
      <c r="J184" s="11" t="n"/>
    </row>
    <row r="185">
      <c r="G185" s="11" t="n"/>
      <c r="H185" s="12" t="n"/>
      <c r="I185" s="11" t="n"/>
      <c r="J185" s="11" t="n"/>
    </row>
    <row r="186">
      <c r="G186" s="11" t="n"/>
      <c r="H186" s="12" t="n"/>
      <c r="I186" s="11" t="n"/>
      <c r="J186" s="11" t="n"/>
    </row>
    <row r="187">
      <c r="G187" s="11" t="n"/>
      <c r="H187" s="12" t="n"/>
      <c r="I187" s="11" t="n"/>
      <c r="J187" s="11" t="n"/>
    </row>
    <row r="188">
      <c r="G188" s="11" t="n"/>
      <c r="H188" s="12" t="n"/>
      <c r="I188" s="11" t="n"/>
      <c r="J188" s="11" t="n"/>
    </row>
    <row r="189">
      <c r="G189" s="11" t="n"/>
      <c r="H189" s="12" t="n"/>
      <c r="I189" s="11" t="n"/>
      <c r="J189" s="11" t="n"/>
    </row>
    <row r="190">
      <c r="G190" s="11" t="n"/>
      <c r="H190" s="12" t="n"/>
      <c r="I190" s="11" t="n"/>
      <c r="J190" s="11" t="n"/>
    </row>
    <row r="191">
      <c r="G191" s="11" t="n"/>
      <c r="H191" s="12" t="n"/>
      <c r="I191" s="11" t="n"/>
      <c r="J191" s="11" t="n"/>
    </row>
    <row r="192">
      <c r="G192" s="11" t="n"/>
      <c r="H192" s="12" t="n"/>
      <c r="I192" s="11" t="n"/>
      <c r="J192" s="11" t="n"/>
    </row>
    <row r="193">
      <c r="G193" s="11" t="n"/>
      <c r="H193" s="12" t="n"/>
      <c r="I193" s="11" t="n"/>
      <c r="J193" s="11" t="n"/>
    </row>
    <row r="194">
      <c r="G194" s="11" t="n"/>
      <c r="H194" s="12" t="n"/>
      <c r="I194" s="11" t="n"/>
      <c r="J194" s="11" t="n"/>
    </row>
    <row r="195">
      <c r="G195" s="11" t="n"/>
      <c r="H195" s="12" t="n"/>
      <c r="I195" s="11" t="n"/>
      <c r="J195" s="11" t="n"/>
    </row>
    <row r="196">
      <c r="G196" s="11" t="n"/>
      <c r="H196" s="12" t="n"/>
      <c r="I196" s="11" t="n"/>
      <c r="J196" s="11" t="n"/>
    </row>
    <row r="197">
      <c r="G197" s="11" t="n"/>
      <c r="H197" s="12" t="n"/>
      <c r="I197" s="11" t="n"/>
      <c r="J197" s="11" t="n"/>
    </row>
    <row r="198">
      <c r="G198" s="11" t="n"/>
      <c r="H198" s="12" t="n"/>
      <c r="I198" s="11" t="n"/>
      <c r="J198" s="11" t="n"/>
    </row>
    <row r="199">
      <c r="G199" s="11" t="n"/>
      <c r="H199" s="12" t="n"/>
      <c r="I199" s="11" t="n"/>
      <c r="J199" s="11" t="n"/>
    </row>
    <row r="200">
      <c r="G200" s="11" t="n"/>
      <c r="H200" s="12" t="n"/>
      <c r="I200" s="11" t="n"/>
      <c r="J200" s="11" t="n"/>
    </row>
    <row r="201">
      <c r="G201" s="11" t="n"/>
      <c r="H201" s="12" t="n"/>
      <c r="I201" s="11" t="n"/>
      <c r="J201" s="11" t="n"/>
    </row>
    <row r="202">
      <c r="G202" s="11" t="n"/>
      <c r="H202" s="12" t="n"/>
      <c r="I202" s="11" t="n"/>
      <c r="J202" s="11" t="n"/>
    </row>
    <row r="203">
      <c r="G203" s="11" t="n"/>
      <c r="H203" s="12" t="n"/>
      <c r="I203" s="11" t="n"/>
      <c r="J203" s="11" t="n"/>
    </row>
    <row r="204">
      <c r="G204" s="11" t="n"/>
      <c r="H204" s="12" t="n"/>
      <c r="I204" s="11" t="n"/>
      <c r="J204" s="11" t="n"/>
    </row>
    <row r="205">
      <c r="G205" s="11" t="n"/>
      <c r="H205" s="12" t="n"/>
      <c r="I205" s="11" t="n"/>
      <c r="J205" s="11" t="n"/>
    </row>
    <row r="206">
      <c r="G206" s="11" t="n"/>
      <c r="H206" s="12" t="n"/>
      <c r="I206" s="11" t="n"/>
      <c r="J206" s="11" t="n"/>
    </row>
    <row r="207">
      <c r="G207" s="11" t="n"/>
      <c r="H207" s="12" t="n"/>
      <c r="I207" s="11" t="n"/>
      <c r="J207" s="11" t="n"/>
    </row>
    <row r="208">
      <c r="G208" s="11" t="n"/>
      <c r="H208" s="12" t="n"/>
      <c r="I208" s="11" t="n"/>
      <c r="J208" s="11" t="n"/>
    </row>
    <row r="209">
      <c r="G209" s="11" t="n"/>
      <c r="H209" s="12" t="n"/>
      <c r="I209" s="11" t="n"/>
      <c r="J209" s="11" t="n"/>
    </row>
    <row r="210">
      <c r="G210" s="11" t="n"/>
      <c r="H210" s="12" t="n"/>
      <c r="I210" s="11" t="n"/>
      <c r="J210" s="11" t="n"/>
    </row>
    <row r="211">
      <c r="G211" s="11" t="n"/>
      <c r="H211" s="12" t="n"/>
      <c r="I211" s="11" t="n"/>
      <c r="J211" s="11" t="n"/>
    </row>
    <row r="212">
      <c r="G212" s="11" t="n"/>
      <c r="H212" s="12" t="n"/>
      <c r="I212" s="11" t="n"/>
      <c r="J212" s="11" t="n"/>
    </row>
    <row r="213">
      <c r="G213" s="11" t="n"/>
      <c r="H213" s="12" t="n"/>
      <c r="I213" s="11" t="n"/>
      <c r="J213" s="11" t="n"/>
    </row>
    <row r="214">
      <c r="G214" s="11" t="n"/>
      <c r="H214" s="12" t="n"/>
      <c r="I214" s="11" t="n"/>
      <c r="J214" s="11" t="n"/>
    </row>
    <row r="215">
      <c r="G215" s="11" t="n"/>
      <c r="H215" s="12" t="n"/>
      <c r="I215" s="11" t="n"/>
      <c r="J215" s="11" t="n"/>
    </row>
    <row r="216">
      <c r="G216" s="11" t="n"/>
      <c r="H216" s="12" t="n"/>
      <c r="I216" s="11" t="n"/>
      <c r="J216" s="11" t="n"/>
    </row>
    <row r="217">
      <c r="G217" s="11" t="n"/>
      <c r="H217" s="12" t="n"/>
      <c r="I217" s="11" t="n"/>
      <c r="J217" s="11" t="n"/>
    </row>
    <row r="218">
      <c r="G218" s="11" t="n"/>
      <c r="H218" s="12" t="n"/>
      <c r="I218" s="11" t="n"/>
      <c r="J218" s="11" t="n"/>
    </row>
    <row r="219">
      <c r="G219" s="11" t="n"/>
      <c r="H219" s="12" t="n"/>
      <c r="I219" s="11" t="n"/>
      <c r="J219" s="11" t="n"/>
    </row>
    <row r="220">
      <c r="G220" s="11" t="n"/>
      <c r="H220" s="12" t="n"/>
      <c r="I220" s="11" t="n"/>
      <c r="J220" s="11" t="n"/>
    </row>
    <row r="221">
      <c r="G221" s="11" t="n"/>
      <c r="H221" s="12" t="n"/>
      <c r="I221" s="11" t="n"/>
      <c r="J221" s="11" t="n"/>
    </row>
    <row r="222">
      <c r="G222" s="11" t="n"/>
      <c r="H222" s="12" t="n"/>
      <c r="I222" s="11" t="n"/>
      <c r="J222" s="11" t="n"/>
    </row>
    <row r="223">
      <c r="G223" s="11" t="n"/>
      <c r="H223" s="12" t="n"/>
      <c r="I223" s="11" t="n"/>
      <c r="J223" s="11" t="n"/>
    </row>
    <row r="224">
      <c r="G224" s="11" t="n"/>
      <c r="H224" s="12" t="n"/>
      <c r="I224" s="11" t="n"/>
      <c r="J224" s="11" t="n"/>
    </row>
    <row r="225">
      <c r="G225" s="11" t="n"/>
      <c r="H225" s="12" t="n"/>
      <c r="I225" s="11" t="n"/>
      <c r="J225" s="11" t="n"/>
    </row>
    <row r="226">
      <c r="G226" s="11" t="n"/>
      <c r="H226" s="12" t="n"/>
      <c r="I226" s="11" t="n"/>
      <c r="J226" s="11" t="n"/>
    </row>
    <row r="227">
      <c r="G227" s="11" t="n"/>
      <c r="H227" s="12" t="n"/>
      <c r="I227" s="11" t="n"/>
      <c r="J227" s="11" t="n"/>
    </row>
    <row r="228">
      <c r="G228" s="11" t="n"/>
      <c r="H228" s="12" t="n"/>
      <c r="I228" s="11" t="n"/>
      <c r="J228" s="11" t="n"/>
    </row>
    <row r="229">
      <c r="G229" s="11" t="n"/>
      <c r="H229" s="12" t="n"/>
      <c r="I229" s="11" t="n"/>
      <c r="J229" s="11" t="n"/>
    </row>
    <row r="230">
      <c r="G230" s="11" t="n"/>
      <c r="H230" s="12" t="n"/>
      <c r="I230" s="11" t="n"/>
      <c r="J230" s="11" t="n"/>
    </row>
    <row r="231">
      <c r="G231" s="11" t="n"/>
      <c r="H231" s="12" t="n"/>
      <c r="I231" s="11" t="n"/>
      <c r="J231" s="11" t="n"/>
    </row>
    <row r="232">
      <c r="G232" s="11" t="n"/>
      <c r="H232" s="12" t="n"/>
      <c r="I232" s="11" t="n"/>
      <c r="J232" s="11" t="n"/>
    </row>
    <row r="233">
      <c r="G233" s="11" t="n"/>
      <c r="H233" s="12" t="n"/>
      <c r="I233" s="11" t="n"/>
      <c r="J233" s="11" t="n"/>
    </row>
    <row r="234">
      <c r="G234" s="11" t="n"/>
      <c r="H234" s="12" t="n"/>
      <c r="I234" s="11" t="n"/>
      <c r="J234" s="11" t="n"/>
    </row>
    <row r="235">
      <c r="G235" s="11" t="n"/>
      <c r="H235" s="12" t="n"/>
      <c r="I235" s="11" t="n"/>
      <c r="J235" s="11" t="n"/>
    </row>
    <row r="236">
      <c r="G236" s="11" t="n"/>
      <c r="H236" s="12" t="n"/>
      <c r="I236" s="11" t="n"/>
      <c r="J236" s="11" t="n"/>
    </row>
    <row r="237">
      <c r="G237" s="11" t="n"/>
      <c r="H237" s="12" t="n"/>
      <c r="I237" s="11" t="n"/>
      <c r="J237" s="11" t="n"/>
    </row>
    <row r="238">
      <c r="G238" s="11" t="n"/>
      <c r="H238" s="12" t="n"/>
      <c r="I238" s="11" t="n"/>
      <c r="J238" s="11" t="n"/>
    </row>
    <row r="239">
      <c r="G239" s="11" t="n"/>
      <c r="H239" s="12" t="n"/>
      <c r="I239" s="11" t="n"/>
      <c r="J239" s="11" t="n"/>
    </row>
    <row r="240">
      <c r="G240" s="11" t="n"/>
      <c r="H240" s="12" t="n"/>
      <c r="I240" s="11" t="n"/>
      <c r="J240" s="11" t="n"/>
    </row>
    <row r="241">
      <c r="G241" s="11" t="n"/>
      <c r="H241" s="12" t="n"/>
      <c r="I241" s="11" t="n"/>
      <c r="J241" s="11" t="n"/>
    </row>
    <row r="242">
      <c r="G242" s="11" t="n"/>
      <c r="H242" s="12" t="n"/>
      <c r="I242" s="11" t="n"/>
      <c r="J242" s="11" t="n"/>
    </row>
    <row r="243">
      <c r="G243" s="11" t="n"/>
      <c r="H243" s="12" t="n"/>
      <c r="I243" s="11" t="n"/>
      <c r="J243" s="11" t="n"/>
    </row>
    <row r="244">
      <c r="G244" s="11" t="n"/>
      <c r="H244" s="12" t="n"/>
      <c r="I244" s="11" t="n"/>
      <c r="J244" s="11" t="n"/>
    </row>
    <row r="245">
      <c r="G245" s="11" t="n"/>
      <c r="H245" s="12" t="n"/>
      <c r="I245" s="11" t="n"/>
      <c r="J245" s="11" t="n"/>
    </row>
    <row r="246">
      <c r="G246" s="11" t="n"/>
      <c r="H246" s="12" t="n"/>
      <c r="I246" s="11" t="n"/>
      <c r="J246" s="11" t="n"/>
    </row>
    <row r="247">
      <c r="G247" s="11" t="n"/>
      <c r="H247" s="12" t="n"/>
      <c r="I247" s="11" t="n"/>
      <c r="J247" s="11" t="n"/>
    </row>
    <row r="248">
      <c r="G248" s="11" t="n"/>
      <c r="H248" s="12" t="n"/>
      <c r="I248" s="11" t="n"/>
      <c r="J248" s="11" t="n"/>
    </row>
    <row r="249">
      <c r="G249" s="11" t="n"/>
      <c r="H249" s="12" t="n"/>
      <c r="I249" s="11" t="n"/>
      <c r="J249" s="11" t="n"/>
    </row>
    <row r="250">
      <c r="G250" s="11" t="n"/>
      <c r="H250" s="12" t="n"/>
      <c r="I250" s="11" t="n"/>
      <c r="J250" s="11" t="n"/>
    </row>
  </sheetData>
  <mergeCells count="2">
    <mergeCell ref="A1:O1"/>
    <mergeCell ref="A3:O3"/>
  </mergeCells>
  <conditionalFormatting sqref="O5:O250">
    <cfRule type="expression" priority="1" dxfId="0">
      <formula>O5="OK"</formula>
    </cfRule>
    <cfRule type="expression" priority="2" dxfId="1">
      <formula>O5="À compléter"</formula>
    </cfRule>
    <cfRule type="expression" priority="3" dxfId="2">
      <formula>OR(O5="TVA manquante",O5="TVA incohérente")</formula>
    </cfRule>
  </conditionalFormatting>
  <conditionalFormatting sqref="A5:O250">
    <cfRule type="expression" priority="4" dxfId="3">
      <formula>OR($A5="",$B5="",$C5="",$D5="",$E5="",$G5="",$H5="")</formula>
    </cfRule>
  </conditionalFormatting>
  <dataValidations count="4">
    <dataValidation sqref="C5:C250" showDropDown="0" showInputMessage="0" showErrorMessage="0" allowBlank="0" type="list">
      <formula1>"Vente,Achat"</formula1>
    </dataValidation>
    <dataValidation sqref="E5:E250" showDropDown="0" showInputMessage="0" showErrorMessage="0" allowBlank="0" type="list">
      <formula1>"Biens,Services,Immobilisation,Export/Exonéré,Avoir"</formula1>
    </dataValidation>
    <dataValidation sqref="H5:H250" showDropDown="0" showInputMessage="0" showErrorMessage="0" allowBlank="0" type="list">
      <formula1>=Paramètres!$B$13:$B$16</formula1>
    </dataValidation>
    <dataValidation sqref="K5:K250" showDropDown="0" showInputMessage="0" showErrorMessage="0" allowBlank="1" type="list">
      <formula1>"Virement,Chèque,Espèces,Carte,Prélèvement"</formula1>
    </dataValidation>
  </dataValidations>
  <pageMargins left="0.75" right="0.75" top="1" bottom="1" header="0.5" footer="0.5"/>
  <pageSetup orientation="landscape" fitToHeight="0" fitToWidth="1"/>
  <headerFooter>
    <oddHeader/>
    <oddFooter>&amp;C&amp;9 &amp;K64748Blecoursgratuit.com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selection activeCell="A1" sqref="A1"/>
    </sheetView>
  </sheetViews>
  <sheetFormatPr baseColWidth="8" defaultRowHeight="15"/>
  <cols>
    <col width="46" customWidth="1" min="1" max="1"/>
    <col width="18" customWidth="1" min="2" max="2"/>
    <col width="24" customWidth="1" min="4" max="4"/>
    <col width="18" customWidth="1" min="5" max="5"/>
  </cols>
  <sheetData>
    <row r="1" ht="28" customHeight="1">
      <c r="A1" s="1" t="inlineStr">
        <is>
          <t>Synthèse TVA et indicateurs</t>
        </is>
      </c>
    </row>
    <row r="3">
      <c r="A3" s="2" t="inlineStr">
        <is>
          <t>Résumé</t>
        </is>
      </c>
    </row>
    <row r="4">
      <c r="A4" s="3" t="inlineStr">
        <is>
          <t>Total base HT Ventes</t>
        </is>
      </c>
      <c r="B4" s="13">
        <f>SUMIF(Saisie!$C:$C,"Vente",Saisie!$G:$G)</f>
        <v/>
      </c>
      <c r="D4" s="2" t="inlineStr">
        <is>
          <t>Indicateurs rapides</t>
        </is>
      </c>
    </row>
    <row r="5">
      <c r="A5" s="3" t="inlineStr">
        <is>
          <t>Total TVA collectée</t>
        </is>
      </c>
      <c r="B5" s="13">
        <f>SUMIFS(Saisie!$I:$I,Saisie!$C:$C,"Vente")</f>
        <v/>
      </c>
      <c r="D5" s="14" t="inlineStr">
        <is>
          <t>Nombre de lignes saisies</t>
        </is>
      </c>
      <c r="E5" s="15">
        <f>COUNTA(Saisie!$B$5:$B$250)</f>
        <v/>
      </c>
    </row>
    <row r="6">
      <c r="A6" s="3" t="inlineStr">
        <is>
          <t>Total base HT Achats</t>
        </is>
      </c>
      <c r="B6" s="13">
        <f>SUMIF(Saisie!$C:$C,"Achat",Saisie!$G:$G)</f>
        <v/>
      </c>
      <c r="D6" s="14" t="inlineStr">
        <is>
          <t>Lignes à corriger</t>
        </is>
      </c>
      <c r="E6" s="15">
        <f>COUNTIF(Saisie!$O$5:$O$250,"&lt;&gt;OK")-COUNTIF(Saisie!$O$5:$O$250,"")</f>
        <v/>
      </c>
    </row>
    <row r="7">
      <c r="A7" s="3" t="inlineStr">
        <is>
          <t>Total TVA déductible</t>
        </is>
      </c>
      <c r="B7" s="13">
        <f>SUMIFS(Saisie!$I:$I,Saisie!$C:$C,"Achat")</f>
        <v/>
      </c>
      <c r="D7" s="14" t="inlineStr">
        <is>
          <t>Taux TVA le plus utilisé</t>
        </is>
      </c>
      <c r="E7" s="15">
        <f>IFERROR(INDEX(Paramètres!$B$13:$B$16,MODE(IF(Saisie!$H$5:$H$250&lt;&gt;"",MATCH(Saisie!$H$5:$H$250,Paramètres!$B$13:$B$16,0)))),"")</f>
        <v/>
      </c>
    </row>
    <row r="8">
      <c r="A8" s="3" t="inlineStr">
        <is>
          <t>TVA nette à décaisser (collectée - déductible)</t>
        </is>
      </c>
      <c r="B8" s="13">
        <f>B4-B6</f>
        <v/>
      </c>
    </row>
    <row r="9">
      <c r="A9" s="3" t="inlineStr">
        <is>
          <t>TVA nette crédit (si négative)</t>
        </is>
      </c>
      <c r="B9" s="13">
        <f>IF(B7&lt;0,ABS(B7),0)</f>
        <v/>
      </c>
    </row>
    <row r="11">
      <c r="A11" s="2" t="inlineStr">
        <is>
          <t>Détail par taux</t>
        </is>
      </c>
    </row>
    <row r="12">
      <c r="A12" s="5" t="inlineStr">
        <is>
          <t>Taux</t>
        </is>
      </c>
      <c r="B12" s="5" t="inlineStr">
        <is>
          <t>Base ventes</t>
        </is>
      </c>
      <c r="C12" s="5" t="inlineStr">
        <is>
          <t>TVA collectée</t>
        </is>
      </c>
      <c r="D12" s="5" t="inlineStr">
        <is>
          <t>Base achats</t>
        </is>
      </c>
      <c r="E12" s="5" t="inlineStr">
        <is>
          <t>TVA déductible</t>
        </is>
      </c>
    </row>
    <row r="13">
      <c r="A13" s="10" t="n">
        <v>0.2</v>
      </c>
      <c r="B13" s="13">
        <f>SUMIFS(Saisie!$G:$G,Saisie!$C:$C,"Vente",Saisie!$H:$H,A13)</f>
        <v/>
      </c>
      <c r="C13" s="13">
        <f>SUMIFS(Saisie!$I:$I,Saisie!$C:$C,"Vente",Saisie!$H:$H,A13)</f>
        <v/>
      </c>
      <c r="D13" s="13">
        <f>SUMIFS(Saisie!$G:$G,Saisie!$C:$C,"Achat",Saisie!$H:$H,A13)</f>
        <v/>
      </c>
      <c r="E13" s="13">
        <f>SUMIFS(Saisie!$I:$I,Saisie!$C:$C,"Achat",Saisie!$H:$H,A13)</f>
        <v/>
      </c>
    </row>
    <row r="14">
      <c r="A14" s="10" t="n">
        <v>0.1</v>
      </c>
      <c r="B14" s="13">
        <f>SUMIFS(Saisie!$G:$G,Saisie!$C:$C,"Vente",Saisie!$H:$H,A14)</f>
        <v/>
      </c>
      <c r="C14" s="13">
        <f>SUMIFS(Saisie!$I:$I,Saisie!$C:$C,"Vente",Saisie!$H:$H,A14)</f>
        <v/>
      </c>
      <c r="D14" s="13">
        <f>SUMIFS(Saisie!$G:$G,Saisie!$C:$C,"Achat",Saisie!$H:$H,A14)</f>
        <v/>
      </c>
      <c r="E14" s="13">
        <f>SUMIFS(Saisie!$I:$I,Saisie!$C:$C,"Achat",Saisie!$H:$H,A14)</f>
        <v/>
      </c>
    </row>
    <row r="15">
      <c r="A15" s="10" t="n">
        <v>0.07000000000000001</v>
      </c>
      <c r="B15" s="13">
        <f>SUMIFS(Saisie!$G:$G,Saisie!$C:$C,"Vente",Saisie!$H:$H,A15)</f>
        <v/>
      </c>
      <c r="C15" s="13">
        <f>SUMIFS(Saisie!$I:$I,Saisie!$C:$C,"Vente",Saisie!$H:$H,A15)</f>
        <v/>
      </c>
      <c r="D15" s="13">
        <f>SUMIFS(Saisie!$G:$G,Saisie!$C:$C,"Achat",Saisie!$H:$H,A15)</f>
        <v/>
      </c>
      <c r="E15" s="13">
        <f>SUMIFS(Saisie!$I:$I,Saisie!$C:$C,"Achat",Saisie!$H:$H,A15)</f>
        <v/>
      </c>
    </row>
    <row r="16">
      <c r="A16" s="10" t="n">
        <v>0</v>
      </c>
      <c r="B16" s="13">
        <f>SUMIFS(Saisie!$G:$G,Saisie!$C:$C,"Vente",Saisie!$H:$H,A16)</f>
        <v/>
      </c>
      <c r="C16" s="13">
        <f>SUMIFS(Saisie!$I:$I,Saisie!$C:$C,"Vente",Saisie!$H:$H,A16)</f>
        <v/>
      </c>
      <c r="D16" s="13">
        <f>SUMIFS(Saisie!$G:$G,Saisie!$C:$C,"Achat",Saisie!$H:$H,A16)</f>
        <v/>
      </c>
      <c r="E16" s="13">
        <f>SUMIFS(Saisie!$I:$I,Saisie!$C:$C,"Achat",Saisie!$H:$H,A16)</f>
        <v/>
      </c>
    </row>
  </sheetData>
  <mergeCells count="4">
    <mergeCell ref="D4:H4"/>
    <mergeCell ref="A3:H3"/>
    <mergeCell ref="A11:H11"/>
    <mergeCell ref="A1:H1"/>
  </mergeCells>
  <pageMargins left="0.75" right="0.75" top="1" bottom="1" header="0.5" footer="0.5"/>
  <pageSetup orientation="portrait" fitToHeight="0" fitToWidth="1"/>
  <headerFooter>
    <oddHeader/>
    <oddFooter>&amp;C&amp;9 &amp;K64748Blecoursgratuit.com</oddFooter>
    <evenHeader/>
    <evenFooter/>
    <firstHeader/>
    <firstFooter/>
  </headerFooter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L251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0" customWidth="1" min="1" max="1"/>
    <col width="12" customWidth="1" min="2" max="2"/>
    <col width="12" customWidth="1" min="3" max="3"/>
    <col width="10" customWidth="1" min="4" max="4"/>
    <col width="26" customWidth="1" min="5" max="5"/>
    <col width="14" customWidth="1" min="6" max="6"/>
    <col width="10" customWidth="1" min="7" max="7"/>
    <col width="12" customWidth="1" min="8" max="8"/>
    <col width="26" customWidth="1" min="9" max="9"/>
    <col hidden="1" width="13" customWidth="1" min="11" max="11"/>
    <col hidden="1" width="13" customWidth="1" min="12" max="12"/>
  </cols>
  <sheetData>
    <row r="1" ht="28" customHeight="1">
      <c r="A1" s="1" t="inlineStr">
        <is>
          <t>Contrôles et anomalies</t>
        </is>
      </c>
    </row>
    <row r="3">
      <c r="A3" s="16" t="inlineStr">
        <is>
          <t>Les contrôles ci-dessous repèrent les lignes à vérifier avant déclaration.</t>
        </is>
      </c>
    </row>
    <row r="5">
      <c r="A5" s="5" t="inlineStr">
        <is>
          <t>N° ligne</t>
        </is>
      </c>
      <c r="B5" s="5" t="inlineStr">
        <is>
          <t>Date</t>
        </is>
      </c>
      <c r="C5" s="5" t="inlineStr">
        <is>
          <t>Pièce</t>
        </is>
      </c>
      <c r="D5" s="5" t="inlineStr">
        <is>
          <t>Type</t>
        </is>
      </c>
      <c r="E5" s="5" t="inlineStr">
        <is>
          <t>Tiers</t>
        </is>
      </c>
      <c r="F5" s="5" t="inlineStr">
        <is>
          <t>Base HT</t>
        </is>
      </c>
      <c r="G5" s="5" t="inlineStr">
        <is>
          <t>Taux</t>
        </is>
      </c>
      <c r="H5" s="5" t="inlineStr">
        <is>
          <t>TVA</t>
        </is>
      </c>
      <c r="I5" s="5" t="inlineStr">
        <is>
          <t>Motif</t>
        </is>
      </c>
      <c r="K5" s="17" t="inlineStr">
        <is>
          <t>HelperRow</t>
        </is>
      </c>
      <c r="L5" s="17" t="inlineStr">
        <is>
          <t>IssueFlag</t>
        </is>
      </c>
    </row>
    <row r="6">
      <c r="A6" s="6">
        <f>IFERROR(SMALL(IF($L$6:$L$251=1,$K$6:$K$251),1),"")</f>
        <v/>
      </c>
      <c r="B6" s="4">
        <f>IF($A6="","",INDEX(Saisie!$A:$A,$A6))</f>
        <v/>
      </c>
      <c r="C6" s="4">
        <f>IF($A6="","",INDEX(Saisie!$B:$B,$A6))</f>
        <v/>
      </c>
      <c r="D6" s="4">
        <f>IF($A6="","",INDEX(Saisie!$C:$C,$A6))</f>
        <v/>
      </c>
      <c r="E6" s="4">
        <f>IF($A6="","",INDEX(Saisie!$D:$D,$A6))</f>
        <v/>
      </c>
      <c r="F6" s="13">
        <f>IF($A6="","",INDEX(Saisie!$G:$G,$A6))</f>
        <v/>
      </c>
      <c r="G6" s="18">
        <f>IF($A6="","",INDEX(Saisie!$H:$H,$A6))</f>
        <v/>
      </c>
      <c r="H6" s="13">
        <f>IF($A6="","",INDEX(Saisie!$I:$I,$A6))</f>
        <v/>
      </c>
      <c r="I6" s="4">
        <f>IF($A6="","",INDEX(Saisie!$O:$O,$A6))</f>
        <v/>
      </c>
      <c r="K6" s="6" t="n">
        <v>5</v>
      </c>
      <c r="L6" s="6">
        <f>IF(Saisie!$O5&lt;&gt;"OK",1,"")</f>
        <v/>
      </c>
    </row>
    <row r="7">
      <c r="A7" s="6">
        <f>IFERROR(SMALL(IF($L$6:$L$251=1,$K$6:$K$251),2),"")</f>
        <v/>
      </c>
      <c r="B7" s="4">
        <f>IF($A7="","",INDEX(Saisie!$A:$A,$A7))</f>
        <v/>
      </c>
      <c r="C7" s="4">
        <f>IF($A7="","",INDEX(Saisie!$B:$B,$A7))</f>
        <v/>
      </c>
      <c r="D7" s="4">
        <f>IF($A7="","",INDEX(Saisie!$C:$C,$A7))</f>
        <v/>
      </c>
      <c r="E7" s="4">
        <f>IF($A7="","",INDEX(Saisie!$D:$D,$A7))</f>
        <v/>
      </c>
      <c r="F7" s="13">
        <f>IF($A7="","",INDEX(Saisie!$G:$G,$A7))</f>
        <v/>
      </c>
      <c r="G7" s="18">
        <f>IF($A7="","",INDEX(Saisie!$H:$H,$A7))</f>
        <v/>
      </c>
      <c r="H7" s="13">
        <f>IF($A7="","",INDEX(Saisie!$I:$I,$A7))</f>
        <v/>
      </c>
      <c r="I7" s="4">
        <f>IF($A7="","",INDEX(Saisie!$O:$O,$A7))</f>
        <v/>
      </c>
      <c r="K7" s="6" t="n">
        <v>6</v>
      </c>
      <c r="L7" s="6">
        <f>IF(Saisie!$O6&lt;&gt;"OK",1,"")</f>
        <v/>
      </c>
    </row>
    <row r="8">
      <c r="A8" s="6">
        <f>IFERROR(SMALL(IF($L$6:$L$251=1,$K$6:$K$251),3),"")</f>
        <v/>
      </c>
      <c r="B8" s="4">
        <f>IF($A8="","",INDEX(Saisie!$A:$A,$A8))</f>
        <v/>
      </c>
      <c r="C8" s="4">
        <f>IF($A8="","",INDEX(Saisie!$B:$B,$A8))</f>
        <v/>
      </c>
      <c r="D8" s="4">
        <f>IF($A8="","",INDEX(Saisie!$C:$C,$A8))</f>
        <v/>
      </c>
      <c r="E8" s="4">
        <f>IF($A8="","",INDEX(Saisie!$D:$D,$A8))</f>
        <v/>
      </c>
      <c r="F8" s="13">
        <f>IF($A8="","",INDEX(Saisie!$G:$G,$A8))</f>
        <v/>
      </c>
      <c r="G8" s="18">
        <f>IF($A8="","",INDEX(Saisie!$H:$H,$A8))</f>
        <v/>
      </c>
      <c r="H8" s="13">
        <f>IF($A8="","",INDEX(Saisie!$I:$I,$A8))</f>
        <v/>
      </c>
      <c r="I8" s="4">
        <f>IF($A8="","",INDEX(Saisie!$O:$O,$A8))</f>
        <v/>
      </c>
      <c r="K8" s="6" t="n">
        <v>7</v>
      </c>
      <c r="L8" s="6">
        <f>IF(Saisie!$O7&lt;&gt;"OK",1,"")</f>
        <v/>
      </c>
    </row>
    <row r="9">
      <c r="A9" s="6">
        <f>IFERROR(SMALL(IF($L$6:$L$251=1,$K$6:$K$251),4),"")</f>
        <v/>
      </c>
      <c r="B9" s="4">
        <f>IF($A9="","",INDEX(Saisie!$A:$A,$A9))</f>
        <v/>
      </c>
      <c r="C9" s="4">
        <f>IF($A9="","",INDEX(Saisie!$B:$B,$A9))</f>
        <v/>
      </c>
      <c r="D9" s="4">
        <f>IF($A9="","",INDEX(Saisie!$C:$C,$A9))</f>
        <v/>
      </c>
      <c r="E9" s="4">
        <f>IF($A9="","",INDEX(Saisie!$D:$D,$A9))</f>
        <v/>
      </c>
      <c r="F9" s="13">
        <f>IF($A9="","",INDEX(Saisie!$G:$G,$A9))</f>
        <v/>
      </c>
      <c r="G9" s="18">
        <f>IF($A9="","",INDEX(Saisie!$H:$H,$A9))</f>
        <v/>
      </c>
      <c r="H9" s="13">
        <f>IF($A9="","",INDEX(Saisie!$I:$I,$A9))</f>
        <v/>
      </c>
      <c r="I9" s="4">
        <f>IF($A9="","",INDEX(Saisie!$O:$O,$A9))</f>
        <v/>
      </c>
      <c r="K9" s="6" t="n">
        <v>8</v>
      </c>
      <c r="L9" s="6">
        <f>IF(Saisie!$O8&lt;&gt;"OK",1,"")</f>
        <v/>
      </c>
    </row>
    <row r="10">
      <c r="A10" s="6">
        <f>IFERROR(SMALL(IF($L$6:$L$251=1,$K$6:$K$251),5),"")</f>
        <v/>
      </c>
      <c r="B10" s="4">
        <f>IF($A10="","",INDEX(Saisie!$A:$A,$A10))</f>
        <v/>
      </c>
      <c r="C10" s="4">
        <f>IF($A10="","",INDEX(Saisie!$B:$B,$A10))</f>
        <v/>
      </c>
      <c r="D10" s="4">
        <f>IF($A10="","",INDEX(Saisie!$C:$C,$A10))</f>
        <v/>
      </c>
      <c r="E10" s="4">
        <f>IF($A10="","",INDEX(Saisie!$D:$D,$A10))</f>
        <v/>
      </c>
      <c r="F10" s="13">
        <f>IF($A10="","",INDEX(Saisie!$G:$G,$A10))</f>
        <v/>
      </c>
      <c r="G10" s="18">
        <f>IF($A10="","",INDEX(Saisie!$H:$H,$A10))</f>
        <v/>
      </c>
      <c r="H10" s="13">
        <f>IF($A10="","",INDEX(Saisie!$I:$I,$A10))</f>
        <v/>
      </c>
      <c r="I10" s="4">
        <f>IF($A10="","",INDEX(Saisie!$O:$O,$A10))</f>
        <v/>
      </c>
      <c r="K10" s="6" t="n">
        <v>9</v>
      </c>
      <c r="L10" s="6">
        <f>IF(Saisie!$O9&lt;&gt;"OK",1,"")</f>
        <v/>
      </c>
    </row>
    <row r="11">
      <c r="A11" s="6">
        <f>IFERROR(SMALL(IF($L$6:$L$251=1,$K$6:$K$251),6),"")</f>
        <v/>
      </c>
      <c r="B11" s="4">
        <f>IF($A11="","",INDEX(Saisie!$A:$A,$A11))</f>
        <v/>
      </c>
      <c r="C11" s="4">
        <f>IF($A11="","",INDEX(Saisie!$B:$B,$A11))</f>
        <v/>
      </c>
      <c r="D11" s="4">
        <f>IF($A11="","",INDEX(Saisie!$C:$C,$A11))</f>
        <v/>
      </c>
      <c r="E11" s="4">
        <f>IF($A11="","",INDEX(Saisie!$D:$D,$A11))</f>
        <v/>
      </c>
      <c r="F11" s="13">
        <f>IF($A11="","",INDEX(Saisie!$G:$G,$A11))</f>
        <v/>
      </c>
      <c r="G11" s="18">
        <f>IF($A11="","",INDEX(Saisie!$H:$H,$A11))</f>
        <v/>
      </c>
      <c r="H11" s="13">
        <f>IF($A11="","",INDEX(Saisie!$I:$I,$A11))</f>
        <v/>
      </c>
      <c r="I11" s="4">
        <f>IF($A11="","",INDEX(Saisie!$O:$O,$A11))</f>
        <v/>
      </c>
      <c r="K11" s="6" t="n">
        <v>10</v>
      </c>
      <c r="L11" s="6">
        <f>IF(Saisie!$O10&lt;&gt;"OK",1,"")</f>
        <v/>
      </c>
    </row>
    <row r="12">
      <c r="A12" s="6">
        <f>IFERROR(SMALL(IF($L$6:$L$251=1,$K$6:$K$251),7),"")</f>
        <v/>
      </c>
      <c r="B12" s="4">
        <f>IF($A12="","",INDEX(Saisie!$A:$A,$A12))</f>
        <v/>
      </c>
      <c r="C12" s="4">
        <f>IF($A12="","",INDEX(Saisie!$B:$B,$A12))</f>
        <v/>
      </c>
      <c r="D12" s="4">
        <f>IF($A12="","",INDEX(Saisie!$C:$C,$A12))</f>
        <v/>
      </c>
      <c r="E12" s="4">
        <f>IF($A12="","",INDEX(Saisie!$D:$D,$A12))</f>
        <v/>
      </c>
      <c r="F12" s="13">
        <f>IF($A12="","",INDEX(Saisie!$G:$G,$A12))</f>
        <v/>
      </c>
      <c r="G12" s="18">
        <f>IF($A12="","",INDEX(Saisie!$H:$H,$A12))</f>
        <v/>
      </c>
      <c r="H12" s="13">
        <f>IF($A12="","",INDEX(Saisie!$I:$I,$A12))</f>
        <v/>
      </c>
      <c r="I12" s="4">
        <f>IF($A12="","",INDEX(Saisie!$O:$O,$A12))</f>
        <v/>
      </c>
      <c r="K12" s="6" t="n">
        <v>11</v>
      </c>
      <c r="L12" s="6">
        <f>IF(Saisie!$O11&lt;&gt;"OK",1,"")</f>
        <v/>
      </c>
    </row>
    <row r="13">
      <c r="A13" s="6">
        <f>IFERROR(SMALL(IF($L$6:$L$251=1,$K$6:$K$251),8),"")</f>
        <v/>
      </c>
      <c r="B13" s="4">
        <f>IF($A13="","",INDEX(Saisie!$A:$A,$A13))</f>
        <v/>
      </c>
      <c r="C13" s="4">
        <f>IF($A13="","",INDEX(Saisie!$B:$B,$A13))</f>
        <v/>
      </c>
      <c r="D13" s="4">
        <f>IF($A13="","",INDEX(Saisie!$C:$C,$A13))</f>
        <v/>
      </c>
      <c r="E13" s="4">
        <f>IF($A13="","",INDEX(Saisie!$D:$D,$A13))</f>
        <v/>
      </c>
      <c r="F13" s="13">
        <f>IF($A13="","",INDEX(Saisie!$G:$G,$A13))</f>
        <v/>
      </c>
      <c r="G13" s="18">
        <f>IF($A13="","",INDEX(Saisie!$H:$H,$A13))</f>
        <v/>
      </c>
      <c r="H13" s="13">
        <f>IF($A13="","",INDEX(Saisie!$I:$I,$A13))</f>
        <v/>
      </c>
      <c r="I13" s="4">
        <f>IF($A13="","",INDEX(Saisie!$O:$O,$A13))</f>
        <v/>
      </c>
      <c r="K13" s="6" t="n">
        <v>12</v>
      </c>
      <c r="L13" s="6">
        <f>IF(Saisie!$O12&lt;&gt;"OK",1,"")</f>
        <v/>
      </c>
    </row>
    <row r="14">
      <c r="A14" s="6">
        <f>IFERROR(SMALL(IF($L$6:$L$251=1,$K$6:$K$251),9),"")</f>
        <v/>
      </c>
      <c r="B14" s="4">
        <f>IF($A14="","",INDEX(Saisie!$A:$A,$A14))</f>
        <v/>
      </c>
      <c r="C14" s="4">
        <f>IF($A14="","",INDEX(Saisie!$B:$B,$A14))</f>
        <v/>
      </c>
      <c r="D14" s="4">
        <f>IF($A14="","",INDEX(Saisie!$C:$C,$A14))</f>
        <v/>
      </c>
      <c r="E14" s="4">
        <f>IF($A14="","",INDEX(Saisie!$D:$D,$A14))</f>
        <v/>
      </c>
      <c r="F14" s="13">
        <f>IF($A14="","",INDEX(Saisie!$G:$G,$A14))</f>
        <v/>
      </c>
      <c r="G14" s="18">
        <f>IF($A14="","",INDEX(Saisie!$H:$H,$A14))</f>
        <v/>
      </c>
      <c r="H14" s="13">
        <f>IF($A14="","",INDEX(Saisie!$I:$I,$A14))</f>
        <v/>
      </c>
      <c r="I14" s="4">
        <f>IF($A14="","",INDEX(Saisie!$O:$O,$A14))</f>
        <v/>
      </c>
      <c r="K14" s="6" t="n">
        <v>13</v>
      </c>
      <c r="L14" s="6">
        <f>IF(Saisie!$O13&lt;&gt;"OK",1,"")</f>
        <v/>
      </c>
    </row>
    <row r="15">
      <c r="A15" s="6">
        <f>IFERROR(SMALL(IF($L$6:$L$251=1,$K$6:$K$251),10),"")</f>
        <v/>
      </c>
      <c r="B15" s="4">
        <f>IF($A15="","",INDEX(Saisie!$A:$A,$A15))</f>
        <v/>
      </c>
      <c r="C15" s="4">
        <f>IF($A15="","",INDEX(Saisie!$B:$B,$A15))</f>
        <v/>
      </c>
      <c r="D15" s="4">
        <f>IF($A15="","",INDEX(Saisie!$C:$C,$A15))</f>
        <v/>
      </c>
      <c r="E15" s="4">
        <f>IF($A15="","",INDEX(Saisie!$D:$D,$A15))</f>
        <v/>
      </c>
      <c r="F15" s="13">
        <f>IF($A15="","",INDEX(Saisie!$G:$G,$A15))</f>
        <v/>
      </c>
      <c r="G15" s="18">
        <f>IF($A15="","",INDEX(Saisie!$H:$H,$A15))</f>
        <v/>
      </c>
      <c r="H15" s="13">
        <f>IF($A15="","",INDEX(Saisie!$I:$I,$A15))</f>
        <v/>
      </c>
      <c r="I15" s="4">
        <f>IF($A15="","",INDEX(Saisie!$O:$O,$A15))</f>
        <v/>
      </c>
      <c r="K15" s="6" t="n">
        <v>14</v>
      </c>
      <c r="L15" s="6">
        <f>IF(Saisie!$O14&lt;&gt;"OK",1,"")</f>
        <v/>
      </c>
    </row>
    <row r="16">
      <c r="A16" s="6">
        <f>IFERROR(SMALL(IF($L$6:$L$251=1,$K$6:$K$251),11),"")</f>
        <v/>
      </c>
      <c r="B16" s="4">
        <f>IF($A16="","",INDEX(Saisie!$A:$A,$A16))</f>
        <v/>
      </c>
      <c r="C16" s="4">
        <f>IF($A16="","",INDEX(Saisie!$B:$B,$A16))</f>
        <v/>
      </c>
      <c r="D16" s="4">
        <f>IF($A16="","",INDEX(Saisie!$C:$C,$A16))</f>
        <v/>
      </c>
      <c r="E16" s="4">
        <f>IF($A16="","",INDEX(Saisie!$D:$D,$A16))</f>
        <v/>
      </c>
      <c r="F16" s="13">
        <f>IF($A16="","",INDEX(Saisie!$G:$G,$A16))</f>
        <v/>
      </c>
      <c r="G16" s="18">
        <f>IF($A16="","",INDEX(Saisie!$H:$H,$A16))</f>
        <v/>
      </c>
      <c r="H16" s="13">
        <f>IF($A16="","",INDEX(Saisie!$I:$I,$A16))</f>
        <v/>
      </c>
      <c r="I16" s="4">
        <f>IF($A16="","",INDEX(Saisie!$O:$O,$A16))</f>
        <v/>
      </c>
      <c r="K16" s="6" t="n">
        <v>15</v>
      </c>
      <c r="L16" s="6">
        <f>IF(Saisie!$O15&lt;&gt;"OK",1,"")</f>
        <v/>
      </c>
    </row>
    <row r="17">
      <c r="A17" s="6">
        <f>IFERROR(SMALL(IF($L$6:$L$251=1,$K$6:$K$251),12),"")</f>
        <v/>
      </c>
      <c r="B17" s="4">
        <f>IF($A17="","",INDEX(Saisie!$A:$A,$A17))</f>
        <v/>
      </c>
      <c r="C17" s="4">
        <f>IF($A17="","",INDEX(Saisie!$B:$B,$A17))</f>
        <v/>
      </c>
      <c r="D17" s="4">
        <f>IF($A17="","",INDEX(Saisie!$C:$C,$A17))</f>
        <v/>
      </c>
      <c r="E17" s="4">
        <f>IF($A17="","",INDEX(Saisie!$D:$D,$A17))</f>
        <v/>
      </c>
      <c r="F17" s="13">
        <f>IF($A17="","",INDEX(Saisie!$G:$G,$A17))</f>
        <v/>
      </c>
      <c r="G17" s="18">
        <f>IF($A17="","",INDEX(Saisie!$H:$H,$A17))</f>
        <v/>
      </c>
      <c r="H17" s="13">
        <f>IF($A17="","",INDEX(Saisie!$I:$I,$A17))</f>
        <v/>
      </c>
      <c r="I17" s="4">
        <f>IF($A17="","",INDEX(Saisie!$O:$O,$A17))</f>
        <v/>
      </c>
      <c r="K17" s="6" t="n">
        <v>16</v>
      </c>
      <c r="L17" s="6">
        <f>IF(Saisie!$O16&lt;&gt;"OK",1,"")</f>
        <v/>
      </c>
    </row>
    <row r="18">
      <c r="A18" s="6">
        <f>IFERROR(SMALL(IF($L$6:$L$251=1,$K$6:$K$251),13),"")</f>
        <v/>
      </c>
      <c r="B18" s="4">
        <f>IF($A18="","",INDEX(Saisie!$A:$A,$A18))</f>
        <v/>
      </c>
      <c r="C18" s="4">
        <f>IF($A18="","",INDEX(Saisie!$B:$B,$A18))</f>
        <v/>
      </c>
      <c r="D18" s="4">
        <f>IF($A18="","",INDEX(Saisie!$C:$C,$A18))</f>
        <v/>
      </c>
      <c r="E18" s="4">
        <f>IF($A18="","",INDEX(Saisie!$D:$D,$A18))</f>
        <v/>
      </c>
      <c r="F18" s="13">
        <f>IF($A18="","",INDEX(Saisie!$G:$G,$A18))</f>
        <v/>
      </c>
      <c r="G18" s="18">
        <f>IF($A18="","",INDEX(Saisie!$H:$H,$A18))</f>
        <v/>
      </c>
      <c r="H18" s="13">
        <f>IF($A18="","",INDEX(Saisie!$I:$I,$A18))</f>
        <v/>
      </c>
      <c r="I18" s="4">
        <f>IF($A18="","",INDEX(Saisie!$O:$O,$A18))</f>
        <v/>
      </c>
      <c r="K18" s="6" t="n">
        <v>17</v>
      </c>
      <c r="L18" s="6">
        <f>IF(Saisie!$O17&lt;&gt;"OK",1,"")</f>
        <v/>
      </c>
    </row>
    <row r="19">
      <c r="A19" s="6">
        <f>IFERROR(SMALL(IF($L$6:$L$251=1,$K$6:$K$251),14),"")</f>
        <v/>
      </c>
      <c r="B19" s="4">
        <f>IF($A19="","",INDEX(Saisie!$A:$A,$A19))</f>
        <v/>
      </c>
      <c r="C19" s="4">
        <f>IF($A19="","",INDEX(Saisie!$B:$B,$A19))</f>
        <v/>
      </c>
      <c r="D19" s="4">
        <f>IF($A19="","",INDEX(Saisie!$C:$C,$A19))</f>
        <v/>
      </c>
      <c r="E19" s="4">
        <f>IF($A19="","",INDEX(Saisie!$D:$D,$A19))</f>
        <v/>
      </c>
      <c r="F19" s="13">
        <f>IF($A19="","",INDEX(Saisie!$G:$G,$A19))</f>
        <v/>
      </c>
      <c r="G19" s="18">
        <f>IF($A19="","",INDEX(Saisie!$H:$H,$A19))</f>
        <v/>
      </c>
      <c r="H19" s="13">
        <f>IF($A19="","",INDEX(Saisie!$I:$I,$A19))</f>
        <v/>
      </c>
      <c r="I19" s="4">
        <f>IF($A19="","",INDEX(Saisie!$O:$O,$A19))</f>
        <v/>
      </c>
      <c r="K19" s="6" t="n">
        <v>18</v>
      </c>
      <c r="L19" s="6">
        <f>IF(Saisie!$O18&lt;&gt;"OK",1,"")</f>
        <v/>
      </c>
    </row>
    <row r="20">
      <c r="A20" s="6">
        <f>IFERROR(SMALL(IF($L$6:$L$251=1,$K$6:$K$251),15),"")</f>
        <v/>
      </c>
      <c r="B20" s="4">
        <f>IF($A20="","",INDEX(Saisie!$A:$A,$A20))</f>
        <v/>
      </c>
      <c r="C20" s="4">
        <f>IF($A20="","",INDEX(Saisie!$B:$B,$A20))</f>
        <v/>
      </c>
      <c r="D20" s="4">
        <f>IF($A20="","",INDEX(Saisie!$C:$C,$A20))</f>
        <v/>
      </c>
      <c r="E20" s="4">
        <f>IF($A20="","",INDEX(Saisie!$D:$D,$A20))</f>
        <v/>
      </c>
      <c r="F20" s="13">
        <f>IF($A20="","",INDEX(Saisie!$G:$G,$A20))</f>
        <v/>
      </c>
      <c r="G20" s="18">
        <f>IF($A20="","",INDEX(Saisie!$H:$H,$A20))</f>
        <v/>
      </c>
      <c r="H20" s="13">
        <f>IF($A20="","",INDEX(Saisie!$I:$I,$A20))</f>
        <v/>
      </c>
      <c r="I20" s="4">
        <f>IF($A20="","",INDEX(Saisie!$O:$O,$A20))</f>
        <v/>
      </c>
      <c r="K20" s="6" t="n">
        <v>19</v>
      </c>
      <c r="L20" s="6">
        <f>IF(Saisie!$O19&lt;&gt;"OK",1,"")</f>
        <v/>
      </c>
    </row>
    <row r="21">
      <c r="A21" s="6">
        <f>IFERROR(SMALL(IF($L$6:$L$251=1,$K$6:$K$251),16),"")</f>
        <v/>
      </c>
      <c r="B21" s="4">
        <f>IF($A21="","",INDEX(Saisie!$A:$A,$A21))</f>
        <v/>
      </c>
      <c r="C21" s="4">
        <f>IF($A21="","",INDEX(Saisie!$B:$B,$A21))</f>
        <v/>
      </c>
      <c r="D21" s="4">
        <f>IF($A21="","",INDEX(Saisie!$C:$C,$A21))</f>
        <v/>
      </c>
      <c r="E21" s="4">
        <f>IF($A21="","",INDEX(Saisie!$D:$D,$A21))</f>
        <v/>
      </c>
      <c r="F21" s="13">
        <f>IF($A21="","",INDEX(Saisie!$G:$G,$A21))</f>
        <v/>
      </c>
      <c r="G21" s="18">
        <f>IF($A21="","",INDEX(Saisie!$H:$H,$A21))</f>
        <v/>
      </c>
      <c r="H21" s="13">
        <f>IF($A21="","",INDEX(Saisie!$I:$I,$A21))</f>
        <v/>
      </c>
      <c r="I21" s="4">
        <f>IF($A21="","",INDEX(Saisie!$O:$O,$A21))</f>
        <v/>
      </c>
      <c r="K21" s="6" t="n">
        <v>20</v>
      </c>
      <c r="L21" s="6">
        <f>IF(Saisie!$O20&lt;&gt;"OK",1,"")</f>
        <v/>
      </c>
    </row>
    <row r="22">
      <c r="A22" s="6">
        <f>IFERROR(SMALL(IF($L$6:$L$251=1,$K$6:$K$251),17),"")</f>
        <v/>
      </c>
      <c r="B22" s="4">
        <f>IF($A22="","",INDEX(Saisie!$A:$A,$A22))</f>
        <v/>
      </c>
      <c r="C22" s="4">
        <f>IF($A22="","",INDEX(Saisie!$B:$B,$A22))</f>
        <v/>
      </c>
      <c r="D22" s="4">
        <f>IF($A22="","",INDEX(Saisie!$C:$C,$A22))</f>
        <v/>
      </c>
      <c r="E22" s="4">
        <f>IF($A22="","",INDEX(Saisie!$D:$D,$A22))</f>
        <v/>
      </c>
      <c r="F22" s="13">
        <f>IF($A22="","",INDEX(Saisie!$G:$G,$A22))</f>
        <v/>
      </c>
      <c r="G22" s="18">
        <f>IF($A22="","",INDEX(Saisie!$H:$H,$A22))</f>
        <v/>
      </c>
      <c r="H22" s="13">
        <f>IF($A22="","",INDEX(Saisie!$I:$I,$A22))</f>
        <v/>
      </c>
      <c r="I22" s="4">
        <f>IF($A22="","",INDEX(Saisie!$O:$O,$A22))</f>
        <v/>
      </c>
      <c r="K22" s="6" t="n">
        <v>21</v>
      </c>
      <c r="L22" s="6">
        <f>IF(Saisie!$O21&lt;&gt;"OK",1,"")</f>
        <v/>
      </c>
    </row>
    <row r="23">
      <c r="A23" s="6">
        <f>IFERROR(SMALL(IF($L$6:$L$251=1,$K$6:$K$251),18),"")</f>
        <v/>
      </c>
      <c r="B23" s="4">
        <f>IF($A23="","",INDEX(Saisie!$A:$A,$A23))</f>
        <v/>
      </c>
      <c r="C23" s="4">
        <f>IF($A23="","",INDEX(Saisie!$B:$B,$A23))</f>
        <v/>
      </c>
      <c r="D23" s="4">
        <f>IF($A23="","",INDEX(Saisie!$C:$C,$A23))</f>
        <v/>
      </c>
      <c r="E23" s="4">
        <f>IF($A23="","",INDEX(Saisie!$D:$D,$A23))</f>
        <v/>
      </c>
      <c r="F23" s="13">
        <f>IF($A23="","",INDEX(Saisie!$G:$G,$A23))</f>
        <v/>
      </c>
      <c r="G23" s="18">
        <f>IF($A23="","",INDEX(Saisie!$H:$H,$A23))</f>
        <v/>
      </c>
      <c r="H23" s="13">
        <f>IF($A23="","",INDEX(Saisie!$I:$I,$A23))</f>
        <v/>
      </c>
      <c r="I23" s="4">
        <f>IF($A23="","",INDEX(Saisie!$O:$O,$A23))</f>
        <v/>
      </c>
      <c r="K23" s="6" t="n">
        <v>22</v>
      </c>
      <c r="L23" s="6">
        <f>IF(Saisie!$O22&lt;&gt;"OK",1,"")</f>
        <v/>
      </c>
    </row>
    <row r="24">
      <c r="A24" s="6">
        <f>IFERROR(SMALL(IF($L$6:$L$251=1,$K$6:$K$251),19),"")</f>
        <v/>
      </c>
      <c r="B24" s="4">
        <f>IF($A24="","",INDEX(Saisie!$A:$A,$A24))</f>
        <v/>
      </c>
      <c r="C24" s="4">
        <f>IF($A24="","",INDEX(Saisie!$B:$B,$A24))</f>
        <v/>
      </c>
      <c r="D24" s="4">
        <f>IF($A24="","",INDEX(Saisie!$C:$C,$A24))</f>
        <v/>
      </c>
      <c r="E24" s="4">
        <f>IF($A24="","",INDEX(Saisie!$D:$D,$A24))</f>
        <v/>
      </c>
      <c r="F24" s="13">
        <f>IF($A24="","",INDEX(Saisie!$G:$G,$A24))</f>
        <v/>
      </c>
      <c r="G24" s="18">
        <f>IF($A24="","",INDEX(Saisie!$H:$H,$A24))</f>
        <v/>
      </c>
      <c r="H24" s="13">
        <f>IF($A24="","",INDEX(Saisie!$I:$I,$A24))</f>
        <v/>
      </c>
      <c r="I24" s="4">
        <f>IF($A24="","",INDEX(Saisie!$O:$O,$A24))</f>
        <v/>
      </c>
      <c r="K24" s="6" t="n">
        <v>23</v>
      </c>
      <c r="L24" s="6">
        <f>IF(Saisie!$O23&lt;&gt;"OK",1,"")</f>
        <v/>
      </c>
    </row>
    <row r="25">
      <c r="A25" s="6">
        <f>IFERROR(SMALL(IF($L$6:$L$251=1,$K$6:$K$251),20),"")</f>
        <v/>
      </c>
      <c r="B25" s="4">
        <f>IF($A25="","",INDEX(Saisie!$A:$A,$A25))</f>
        <v/>
      </c>
      <c r="C25" s="4">
        <f>IF($A25="","",INDEX(Saisie!$B:$B,$A25))</f>
        <v/>
      </c>
      <c r="D25" s="4">
        <f>IF($A25="","",INDEX(Saisie!$C:$C,$A25))</f>
        <v/>
      </c>
      <c r="E25" s="4">
        <f>IF($A25="","",INDEX(Saisie!$D:$D,$A25))</f>
        <v/>
      </c>
      <c r="F25" s="13">
        <f>IF($A25="","",INDEX(Saisie!$G:$G,$A25))</f>
        <v/>
      </c>
      <c r="G25" s="18">
        <f>IF($A25="","",INDEX(Saisie!$H:$H,$A25))</f>
        <v/>
      </c>
      <c r="H25" s="13">
        <f>IF($A25="","",INDEX(Saisie!$I:$I,$A25))</f>
        <v/>
      </c>
      <c r="I25" s="4">
        <f>IF($A25="","",INDEX(Saisie!$O:$O,$A25))</f>
        <v/>
      </c>
      <c r="K25" s="6" t="n">
        <v>24</v>
      </c>
      <c r="L25" s="6">
        <f>IF(Saisie!$O24&lt;&gt;"OK",1,"")</f>
        <v/>
      </c>
    </row>
    <row r="26">
      <c r="A26" s="6">
        <f>IFERROR(SMALL(IF($L$6:$L$251=1,$K$6:$K$251),21),"")</f>
        <v/>
      </c>
      <c r="B26" s="4">
        <f>IF($A26="","",INDEX(Saisie!$A:$A,$A26))</f>
        <v/>
      </c>
      <c r="C26" s="4">
        <f>IF($A26="","",INDEX(Saisie!$B:$B,$A26))</f>
        <v/>
      </c>
      <c r="D26" s="4">
        <f>IF($A26="","",INDEX(Saisie!$C:$C,$A26))</f>
        <v/>
      </c>
      <c r="E26" s="4">
        <f>IF($A26="","",INDEX(Saisie!$D:$D,$A26))</f>
        <v/>
      </c>
      <c r="F26" s="13">
        <f>IF($A26="","",INDEX(Saisie!$G:$G,$A26))</f>
        <v/>
      </c>
      <c r="G26" s="18">
        <f>IF($A26="","",INDEX(Saisie!$H:$H,$A26))</f>
        <v/>
      </c>
      <c r="H26" s="13">
        <f>IF($A26="","",INDEX(Saisie!$I:$I,$A26))</f>
        <v/>
      </c>
      <c r="I26" s="4">
        <f>IF($A26="","",INDEX(Saisie!$O:$O,$A26))</f>
        <v/>
      </c>
      <c r="K26" s="6" t="n">
        <v>25</v>
      </c>
      <c r="L26" s="6">
        <f>IF(Saisie!$O25&lt;&gt;"OK",1,"")</f>
        <v/>
      </c>
    </row>
    <row r="27">
      <c r="A27" s="6">
        <f>IFERROR(SMALL(IF($L$6:$L$251=1,$K$6:$K$251),22),"")</f>
        <v/>
      </c>
      <c r="B27" s="4">
        <f>IF($A27="","",INDEX(Saisie!$A:$A,$A27))</f>
        <v/>
      </c>
      <c r="C27" s="4">
        <f>IF($A27="","",INDEX(Saisie!$B:$B,$A27))</f>
        <v/>
      </c>
      <c r="D27" s="4">
        <f>IF($A27="","",INDEX(Saisie!$C:$C,$A27))</f>
        <v/>
      </c>
      <c r="E27" s="4">
        <f>IF($A27="","",INDEX(Saisie!$D:$D,$A27))</f>
        <v/>
      </c>
      <c r="F27" s="13">
        <f>IF($A27="","",INDEX(Saisie!$G:$G,$A27))</f>
        <v/>
      </c>
      <c r="G27" s="18">
        <f>IF($A27="","",INDEX(Saisie!$H:$H,$A27))</f>
        <v/>
      </c>
      <c r="H27" s="13">
        <f>IF($A27="","",INDEX(Saisie!$I:$I,$A27))</f>
        <v/>
      </c>
      <c r="I27" s="4">
        <f>IF($A27="","",INDEX(Saisie!$O:$O,$A27))</f>
        <v/>
      </c>
      <c r="K27" s="6" t="n">
        <v>26</v>
      </c>
      <c r="L27" s="6">
        <f>IF(Saisie!$O26&lt;&gt;"OK",1,"")</f>
        <v/>
      </c>
    </row>
    <row r="28">
      <c r="A28" s="6">
        <f>IFERROR(SMALL(IF($L$6:$L$251=1,$K$6:$K$251),23),"")</f>
        <v/>
      </c>
      <c r="B28" s="4">
        <f>IF($A28="","",INDEX(Saisie!$A:$A,$A28))</f>
        <v/>
      </c>
      <c r="C28" s="4">
        <f>IF($A28="","",INDEX(Saisie!$B:$B,$A28))</f>
        <v/>
      </c>
      <c r="D28" s="4">
        <f>IF($A28="","",INDEX(Saisie!$C:$C,$A28))</f>
        <v/>
      </c>
      <c r="E28" s="4">
        <f>IF($A28="","",INDEX(Saisie!$D:$D,$A28))</f>
        <v/>
      </c>
      <c r="F28" s="13">
        <f>IF($A28="","",INDEX(Saisie!$G:$G,$A28))</f>
        <v/>
      </c>
      <c r="G28" s="18">
        <f>IF($A28="","",INDEX(Saisie!$H:$H,$A28))</f>
        <v/>
      </c>
      <c r="H28" s="13">
        <f>IF($A28="","",INDEX(Saisie!$I:$I,$A28))</f>
        <v/>
      </c>
      <c r="I28" s="4">
        <f>IF($A28="","",INDEX(Saisie!$O:$O,$A28))</f>
        <v/>
      </c>
      <c r="K28" s="6" t="n">
        <v>27</v>
      </c>
      <c r="L28" s="6">
        <f>IF(Saisie!$O27&lt;&gt;"OK",1,"")</f>
        <v/>
      </c>
    </row>
    <row r="29">
      <c r="A29" s="6">
        <f>IFERROR(SMALL(IF($L$6:$L$251=1,$K$6:$K$251),24),"")</f>
        <v/>
      </c>
      <c r="B29" s="4">
        <f>IF($A29="","",INDEX(Saisie!$A:$A,$A29))</f>
        <v/>
      </c>
      <c r="C29" s="4">
        <f>IF($A29="","",INDEX(Saisie!$B:$B,$A29))</f>
        <v/>
      </c>
      <c r="D29" s="4">
        <f>IF($A29="","",INDEX(Saisie!$C:$C,$A29))</f>
        <v/>
      </c>
      <c r="E29" s="4">
        <f>IF($A29="","",INDEX(Saisie!$D:$D,$A29))</f>
        <v/>
      </c>
      <c r="F29" s="13">
        <f>IF($A29="","",INDEX(Saisie!$G:$G,$A29))</f>
        <v/>
      </c>
      <c r="G29" s="18">
        <f>IF($A29="","",INDEX(Saisie!$H:$H,$A29))</f>
        <v/>
      </c>
      <c r="H29" s="13">
        <f>IF($A29="","",INDEX(Saisie!$I:$I,$A29))</f>
        <v/>
      </c>
      <c r="I29" s="4">
        <f>IF($A29="","",INDEX(Saisie!$O:$O,$A29))</f>
        <v/>
      </c>
      <c r="K29" s="6" t="n">
        <v>28</v>
      </c>
      <c r="L29" s="6">
        <f>IF(Saisie!$O28&lt;&gt;"OK",1,"")</f>
        <v/>
      </c>
    </row>
    <row r="30">
      <c r="A30" s="6">
        <f>IFERROR(SMALL(IF($L$6:$L$251=1,$K$6:$K$251),25),"")</f>
        <v/>
      </c>
      <c r="B30" s="4">
        <f>IF($A30="","",INDEX(Saisie!$A:$A,$A30))</f>
        <v/>
      </c>
      <c r="C30" s="4">
        <f>IF($A30="","",INDEX(Saisie!$B:$B,$A30))</f>
        <v/>
      </c>
      <c r="D30" s="4">
        <f>IF($A30="","",INDEX(Saisie!$C:$C,$A30))</f>
        <v/>
      </c>
      <c r="E30" s="4">
        <f>IF($A30="","",INDEX(Saisie!$D:$D,$A30))</f>
        <v/>
      </c>
      <c r="F30" s="13">
        <f>IF($A30="","",INDEX(Saisie!$G:$G,$A30))</f>
        <v/>
      </c>
      <c r="G30" s="18">
        <f>IF($A30="","",INDEX(Saisie!$H:$H,$A30))</f>
        <v/>
      </c>
      <c r="H30" s="13">
        <f>IF($A30="","",INDEX(Saisie!$I:$I,$A30))</f>
        <v/>
      </c>
      <c r="I30" s="4">
        <f>IF($A30="","",INDEX(Saisie!$O:$O,$A30))</f>
        <v/>
      </c>
      <c r="K30" s="6" t="n">
        <v>29</v>
      </c>
      <c r="L30" s="6">
        <f>IF(Saisie!$O29&lt;&gt;"OK",1,"")</f>
        <v/>
      </c>
    </row>
    <row r="31">
      <c r="A31" s="6">
        <f>IFERROR(SMALL(IF($L$6:$L$251=1,$K$6:$K$251),26),"")</f>
        <v/>
      </c>
      <c r="B31" s="4">
        <f>IF($A31="","",INDEX(Saisie!$A:$A,$A31))</f>
        <v/>
      </c>
      <c r="C31" s="4">
        <f>IF($A31="","",INDEX(Saisie!$B:$B,$A31))</f>
        <v/>
      </c>
      <c r="D31" s="4">
        <f>IF($A31="","",INDEX(Saisie!$C:$C,$A31))</f>
        <v/>
      </c>
      <c r="E31" s="4">
        <f>IF($A31="","",INDEX(Saisie!$D:$D,$A31))</f>
        <v/>
      </c>
      <c r="F31" s="13">
        <f>IF($A31="","",INDEX(Saisie!$G:$G,$A31))</f>
        <v/>
      </c>
      <c r="G31" s="18">
        <f>IF($A31="","",INDEX(Saisie!$H:$H,$A31))</f>
        <v/>
      </c>
      <c r="H31" s="13">
        <f>IF($A31="","",INDEX(Saisie!$I:$I,$A31))</f>
        <v/>
      </c>
      <c r="I31" s="4">
        <f>IF($A31="","",INDEX(Saisie!$O:$O,$A31))</f>
        <v/>
      </c>
      <c r="K31" s="6" t="n">
        <v>30</v>
      </c>
      <c r="L31" s="6">
        <f>IF(Saisie!$O30&lt;&gt;"OK",1,"")</f>
        <v/>
      </c>
    </row>
    <row r="32">
      <c r="A32" s="6">
        <f>IFERROR(SMALL(IF($L$6:$L$251=1,$K$6:$K$251),27),"")</f>
        <v/>
      </c>
      <c r="B32" s="4">
        <f>IF($A32="","",INDEX(Saisie!$A:$A,$A32))</f>
        <v/>
      </c>
      <c r="C32" s="4">
        <f>IF($A32="","",INDEX(Saisie!$B:$B,$A32))</f>
        <v/>
      </c>
      <c r="D32" s="4">
        <f>IF($A32="","",INDEX(Saisie!$C:$C,$A32))</f>
        <v/>
      </c>
      <c r="E32" s="4">
        <f>IF($A32="","",INDEX(Saisie!$D:$D,$A32))</f>
        <v/>
      </c>
      <c r="F32" s="13">
        <f>IF($A32="","",INDEX(Saisie!$G:$G,$A32))</f>
        <v/>
      </c>
      <c r="G32" s="18">
        <f>IF($A32="","",INDEX(Saisie!$H:$H,$A32))</f>
        <v/>
      </c>
      <c r="H32" s="13">
        <f>IF($A32="","",INDEX(Saisie!$I:$I,$A32))</f>
        <v/>
      </c>
      <c r="I32" s="4">
        <f>IF($A32="","",INDEX(Saisie!$O:$O,$A32))</f>
        <v/>
      </c>
      <c r="K32" s="6" t="n">
        <v>31</v>
      </c>
      <c r="L32" s="6">
        <f>IF(Saisie!$O31&lt;&gt;"OK",1,"")</f>
        <v/>
      </c>
    </row>
    <row r="33">
      <c r="A33" s="6">
        <f>IFERROR(SMALL(IF($L$6:$L$251=1,$K$6:$K$251),28),"")</f>
        <v/>
      </c>
      <c r="B33" s="4">
        <f>IF($A33="","",INDEX(Saisie!$A:$A,$A33))</f>
        <v/>
      </c>
      <c r="C33" s="4">
        <f>IF($A33="","",INDEX(Saisie!$B:$B,$A33))</f>
        <v/>
      </c>
      <c r="D33" s="4">
        <f>IF($A33="","",INDEX(Saisie!$C:$C,$A33))</f>
        <v/>
      </c>
      <c r="E33" s="4">
        <f>IF($A33="","",INDEX(Saisie!$D:$D,$A33))</f>
        <v/>
      </c>
      <c r="F33" s="13">
        <f>IF($A33="","",INDEX(Saisie!$G:$G,$A33))</f>
        <v/>
      </c>
      <c r="G33" s="18">
        <f>IF($A33="","",INDEX(Saisie!$H:$H,$A33))</f>
        <v/>
      </c>
      <c r="H33" s="13">
        <f>IF($A33="","",INDEX(Saisie!$I:$I,$A33))</f>
        <v/>
      </c>
      <c r="I33" s="4">
        <f>IF($A33="","",INDEX(Saisie!$O:$O,$A33))</f>
        <v/>
      </c>
      <c r="K33" s="6" t="n">
        <v>32</v>
      </c>
      <c r="L33" s="6">
        <f>IF(Saisie!$O32&lt;&gt;"OK",1,"")</f>
        <v/>
      </c>
    </row>
    <row r="34">
      <c r="A34" s="6">
        <f>IFERROR(SMALL(IF($L$6:$L$251=1,$K$6:$K$251),29),"")</f>
        <v/>
      </c>
      <c r="B34" s="4">
        <f>IF($A34="","",INDEX(Saisie!$A:$A,$A34))</f>
        <v/>
      </c>
      <c r="C34" s="4">
        <f>IF($A34="","",INDEX(Saisie!$B:$B,$A34))</f>
        <v/>
      </c>
      <c r="D34" s="4">
        <f>IF($A34="","",INDEX(Saisie!$C:$C,$A34))</f>
        <v/>
      </c>
      <c r="E34" s="4">
        <f>IF($A34="","",INDEX(Saisie!$D:$D,$A34))</f>
        <v/>
      </c>
      <c r="F34" s="13">
        <f>IF($A34="","",INDEX(Saisie!$G:$G,$A34))</f>
        <v/>
      </c>
      <c r="G34" s="18">
        <f>IF($A34="","",INDEX(Saisie!$H:$H,$A34))</f>
        <v/>
      </c>
      <c r="H34" s="13">
        <f>IF($A34="","",INDEX(Saisie!$I:$I,$A34))</f>
        <v/>
      </c>
      <c r="I34" s="4">
        <f>IF($A34="","",INDEX(Saisie!$O:$O,$A34))</f>
        <v/>
      </c>
      <c r="K34" s="6" t="n">
        <v>33</v>
      </c>
      <c r="L34" s="6">
        <f>IF(Saisie!$O33&lt;&gt;"OK",1,"")</f>
        <v/>
      </c>
    </row>
    <row r="35">
      <c r="A35" s="6">
        <f>IFERROR(SMALL(IF($L$6:$L$251=1,$K$6:$K$251),30),"")</f>
        <v/>
      </c>
      <c r="B35" s="4">
        <f>IF($A35="","",INDEX(Saisie!$A:$A,$A35))</f>
        <v/>
      </c>
      <c r="C35" s="4">
        <f>IF($A35="","",INDEX(Saisie!$B:$B,$A35))</f>
        <v/>
      </c>
      <c r="D35" s="4">
        <f>IF($A35="","",INDEX(Saisie!$C:$C,$A35))</f>
        <v/>
      </c>
      <c r="E35" s="4">
        <f>IF($A35="","",INDEX(Saisie!$D:$D,$A35))</f>
        <v/>
      </c>
      <c r="F35" s="13">
        <f>IF($A35="","",INDEX(Saisie!$G:$G,$A35))</f>
        <v/>
      </c>
      <c r="G35" s="18">
        <f>IF($A35="","",INDEX(Saisie!$H:$H,$A35))</f>
        <v/>
      </c>
      <c r="H35" s="13">
        <f>IF($A35="","",INDEX(Saisie!$I:$I,$A35))</f>
        <v/>
      </c>
      <c r="I35" s="4">
        <f>IF($A35="","",INDEX(Saisie!$O:$O,$A35))</f>
        <v/>
      </c>
      <c r="K35" s="6" t="n">
        <v>34</v>
      </c>
      <c r="L35" s="6">
        <f>IF(Saisie!$O34&lt;&gt;"OK",1,"")</f>
        <v/>
      </c>
    </row>
    <row r="36">
      <c r="A36" s="6">
        <f>IFERROR(SMALL(IF($L$6:$L$251=1,$K$6:$K$251),31),"")</f>
        <v/>
      </c>
      <c r="B36" s="4">
        <f>IF($A36="","",INDEX(Saisie!$A:$A,$A36))</f>
        <v/>
      </c>
      <c r="C36" s="4">
        <f>IF($A36="","",INDEX(Saisie!$B:$B,$A36))</f>
        <v/>
      </c>
      <c r="D36" s="4">
        <f>IF($A36="","",INDEX(Saisie!$C:$C,$A36))</f>
        <v/>
      </c>
      <c r="E36" s="4">
        <f>IF($A36="","",INDEX(Saisie!$D:$D,$A36))</f>
        <v/>
      </c>
      <c r="F36" s="13">
        <f>IF($A36="","",INDEX(Saisie!$G:$G,$A36))</f>
        <v/>
      </c>
      <c r="G36" s="18">
        <f>IF($A36="","",INDEX(Saisie!$H:$H,$A36))</f>
        <v/>
      </c>
      <c r="H36" s="13">
        <f>IF($A36="","",INDEX(Saisie!$I:$I,$A36))</f>
        <v/>
      </c>
      <c r="I36" s="4">
        <f>IF($A36="","",INDEX(Saisie!$O:$O,$A36))</f>
        <v/>
      </c>
      <c r="K36" s="6" t="n">
        <v>35</v>
      </c>
      <c r="L36" s="6">
        <f>IF(Saisie!$O35&lt;&gt;"OK",1,"")</f>
        <v/>
      </c>
    </row>
    <row r="37">
      <c r="A37" s="6">
        <f>IFERROR(SMALL(IF($L$6:$L$251=1,$K$6:$K$251),32),"")</f>
        <v/>
      </c>
      <c r="B37" s="4">
        <f>IF($A37="","",INDEX(Saisie!$A:$A,$A37))</f>
        <v/>
      </c>
      <c r="C37" s="4">
        <f>IF($A37="","",INDEX(Saisie!$B:$B,$A37))</f>
        <v/>
      </c>
      <c r="D37" s="4">
        <f>IF($A37="","",INDEX(Saisie!$C:$C,$A37))</f>
        <v/>
      </c>
      <c r="E37" s="4">
        <f>IF($A37="","",INDEX(Saisie!$D:$D,$A37))</f>
        <v/>
      </c>
      <c r="F37" s="13">
        <f>IF($A37="","",INDEX(Saisie!$G:$G,$A37))</f>
        <v/>
      </c>
      <c r="G37" s="18">
        <f>IF($A37="","",INDEX(Saisie!$H:$H,$A37))</f>
        <v/>
      </c>
      <c r="H37" s="13">
        <f>IF($A37="","",INDEX(Saisie!$I:$I,$A37))</f>
        <v/>
      </c>
      <c r="I37" s="4">
        <f>IF($A37="","",INDEX(Saisie!$O:$O,$A37))</f>
        <v/>
      </c>
      <c r="K37" s="6" t="n">
        <v>36</v>
      </c>
      <c r="L37" s="6">
        <f>IF(Saisie!$O36&lt;&gt;"OK",1,"")</f>
        <v/>
      </c>
    </row>
    <row r="38">
      <c r="A38" s="6">
        <f>IFERROR(SMALL(IF($L$6:$L$251=1,$K$6:$K$251),33),"")</f>
        <v/>
      </c>
      <c r="B38" s="4">
        <f>IF($A38="","",INDEX(Saisie!$A:$A,$A38))</f>
        <v/>
      </c>
      <c r="C38" s="4">
        <f>IF($A38="","",INDEX(Saisie!$B:$B,$A38))</f>
        <v/>
      </c>
      <c r="D38" s="4">
        <f>IF($A38="","",INDEX(Saisie!$C:$C,$A38))</f>
        <v/>
      </c>
      <c r="E38" s="4">
        <f>IF($A38="","",INDEX(Saisie!$D:$D,$A38))</f>
        <v/>
      </c>
      <c r="F38" s="13">
        <f>IF($A38="","",INDEX(Saisie!$G:$G,$A38))</f>
        <v/>
      </c>
      <c r="G38" s="18">
        <f>IF($A38="","",INDEX(Saisie!$H:$H,$A38))</f>
        <v/>
      </c>
      <c r="H38" s="13">
        <f>IF($A38="","",INDEX(Saisie!$I:$I,$A38))</f>
        <v/>
      </c>
      <c r="I38" s="4">
        <f>IF($A38="","",INDEX(Saisie!$O:$O,$A38))</f>
        <v/>
      </c>
      <c r="K38" s="6" t="n">
        <v>37</v>
      </c>
      <c r="L38" s="6">
        <f>IF(Saisie!$O37&lt;&gt;"OK",1,"")</f>
        <v/>
      </c>
    </row>
    <row r="39">
      <c r="A39" s="6">
        <f>IFERROR(SMALL(IF($L$6:$L$251=1,$K$6:$K$251),34),"")</f>
        <v/>
      </c>
      <c r="B39" s="4">
        <f>IF($A39="","",INDEX(Saisie!$A:$A,$A39))</f>
        <v/>
      </c>
      <c r="C39" s="4">
        <f>IF($A39="","",INDEX(Saisie!$B:$B,$A39))</f>
        <v/>
      </c>
      <c r="D39" s="4">
        <f>IF($A39="","",INDEX(Saisie!$C:$C,$A39))</f>
        <v/>
      </c>
      <c r="E39" s="4">
        <f>IF($A39="","",INDEX(Saisie!$D:$D,$A39))</f>
        <v/>
      </c>
      <c r="F39" s="13">
        <f>IF($A39="","",INDEX(Saisie!$G:$G,$A39))</f>
        <v/>
      </c>
      <c r="G39" s="18">
        <f>IF($A39="","",INDEX(Saisie!$H:$H,$A39))</f>
        <v/>
      </c>
      <c r="H39" s="13">
        <f>IF($A39="","",INDEX(Saisie!$I:$I,$A39))</f>
        <v/>
      </c>
      <c r="I39" s="4">
        <f>IF($A39="","",INDEX(Saisie!$O:$O,$A39))</f>
        <v/>
      </c>
      <c r="K39" s="6" t="n">
        <v>38</v>
      </c>
      <c r="L39" s="6">
        <f>IF(Saisie!$O38&lt;&gt;"OK",1,"")</f>
        <v/>
      </c>
    </row>
    <row r="40">
      <c r="A40" s="6">
        <f>IFERROR(SMALL(IF($L$6:$L$251=1,$K$6:$K$251),35),"")</f>
        <v/>
      </c>
      <c r="B40" s="4">
        <f>IF($A40="","",INDEX(Saisie!$A:$A,$A40))</f>
        <v/>
      </c>
      <c r="C40" s="4">
        <f>IF($A40="","",INDEX(Saisie!$B:$B,$A40))</f>
        <v/>
      </c>
      <c r="D40" s="4">
        <f>IF($A40="","",INDEX(Saisie!$C:$C,$A40))</f>
        <v/>
      </c>
      <c r="E40" s="4">
        <f>IF($A40="","",INDEX(Saisie!$D:$D,$A40))</f>
        <v/>
      </c>
      <c r="F40" s="13">
        <f>IF($A40="","",INDEX(Saisie!$G:$G,$A40))</f>
        <v/>
      </c>
      <c r="G40" s="18">
        <f>IF($A40="","",INDEX(Saisie!$H:$H,$A40))</f>
        <v/>
      </c>
      <c r="H40" s="13">
        <f>IF($A40="","",INDEX(Saisie!$I:$I,$A40))</f>
        <v/>
      </c>
      <c r="I40" s="4">
        <f>IF($A40="","",INDEX(Saisie!$O:$O,$A40))</f>
        <v/>
      </c>
      <c r="K40" s="6" t="n">
        <v>39</v>
      </c>
      <c r="L40" s="6">
        <f>IF(Saisie!$O39&lt;&gt;"OK",1,"")</f>
        <v/>
      </c>
    </row>
    <row r="41">
      <c r="A41" s="6">
        <f>IFERROR(SMALL(IF($L$6:$L$251=1,$K$6:$K$251),36),"")</f>
        <v/>
      </c>
      <c r="B41" s="4">
        <f>IF($A41="","",INDEX(Saisie!$A:$A,$A41))</f>
        <v/>
      </c>
      <c r="C41" s="4">
        <f>IF($A41="","",INDEX(Saisie!$B:$B,$A41))</f>
        <v/>
      </c>
      <c r="D41" s="4">
        <f>IF($A41="","",INDEX(Saisie!$C:$C,$A41))</f>
        <v/>
      </c>
      <c r="E41" s="4">
        <f>IF($A41="","",INDEX(Saisie!$D:$D,$A41))</f>
        <v/>
      </c>
      <c r="F41" s="13">
        <f>IF($A41="","",INDEX(Saisie!$G:$G,$A41))</f>
        <v/>
      </c>
      <c r="G41" s="18">
        <f>IF($A41="","",INDEX(Saisie!$H:$H,$A41))</f>
        <v/>
      </c>
      <c r="H41" s="13">
        <f>IF($A41="","",INDEX(Saisie!$I:$I,$A41))</f>
        <v/>
      </c>
      <c r="I41" s="4">
        <f>IF($A41="","",INDEX(Saisie!$O:$O,$A41))</f>
        <v/>
      </c>
      <c r="K41" s="6" t="n">
        <v>40</v>
      </c>
      <c r="L41" s="6">
        <f>IF(Saisie!$O40&lt;&gt;"OK",1,"")</f>
        <v/>
      </c>
    </row>
    <row r="42">
      <c r="A42" s="6">
        <f>IFERROR(SMALL(IF($L$6:$L$251=1,$K$6:$K$251),37),"")</f>
        <v/>
      </c>
      <c r="B42" s="4">
        <f>IF($A42="","",INDEX(Saisie!$A:$A,$A42))</f>
        <v/>
      </c>
      <c r="C42" s="4">
        <f>IF($A42="","",INDEX(Saisie!$B:$B,$A42))</f>
        <v/>
      </c>
      <c r="D42" s="4">
        <f>IF($A42="","",INDEX(Saisie!$C:$C,$A42))</f>
        <v/>
      </c>
      <c r="E42" s="4">
        <f>IF($A42="","",INDEX(Saisie!$D:$D,$A42))</f>
        <v/>
      </c>
      <c r="F42" s="13">
        <f>IF($A42="","",INDEX(Saisie!$G:$G,$A42))</f>
        <v/>
      </c>
      <c r="G42" s="18">
        <f>IF($A42="","",INDEX(Saisie!$H:$H,$A42))</f>
        <v/>
      </c>
      <c r="H42" s="13">
        <f>IF($A42="","",INDEX(Saisie!$I:$I,$A42))</f>
        <v/>
      </c>
      <c r="I42" s="4">
        <f>IF($A42="","",INDEX(Saisie!$O:$O,$A42))</f>
        <v/>
      </c>
      <c r="K42" s="6" t="n">
        <v>41</v>
      </c>
      <c r="L42" s="6">
        <f>IF(Saisie!$O41&lt;&gt;"OK",1,"")</f>
        <v/>
      </c>
    </row>
    <row r="43">
      <c r="A43" s="6">
        <f>IFERROR(SMALL(IF($L$6:$L$251=1,$K$6:$K$251),38),"")</f>
        <v/>
      </c>
      <c r="B43" s="4">
        <f>IF($A43="","",INDEX(Saisie!$A:$A,$A43))</f>
        <v/>
      </c>
      <c r="C43" s="4">
        <f>IF($A43="","",INDEX(Saisie!$B:$B,$A43))</f>
        <v/>
      </c>
      <c r="D43" s="4">
        <f>IF($A43="","",INDEX(Saisie!$C:$C,$A43))</f>
        <v/>
      </c>
      <c r="E43" s="4">
        <f>IF($A43="","",INDEX(Saisie!$D:$D,$A43))</f>
        <v/>
      </c>
      <c r="F43" s="13">
        <f>IF($A43="","",INDEX(Saisie!$G:$G,$A43))</f>
        <v/>
      </c>
      <c r="G43" s="18">
        <f>IF($A43="","",INDEX(Saisie!$H:$H,$A43))</f>
        <v/>
      </c>
      <c r="H43" s="13">
        <f>IF($A43="","",INDEX(Saisie!$I:$I,$A43))</f>
        <v/>
      </c>
      <c r="I43" s="4">
        <f>IF($A43="","",INDEX(Saisie!$O:$O,$A43))</f>
        <v/>
      </c>
      <c r="K43" s="6" t="n">
        <v>42</v>
      </c>
      <c r="L43" s="6">
        <f>IF(Saisie!$O42&lt;&gt;"OK",1,"")</f>
        <v/>
      </c>
    </row>
    <row r="44">
      <c r="A44" s="6">
        <f>IFERROR(SMALL(IF($L$6:$L$251=1,$K$6:$K$251),39),"")</f>
        <v/>
      </c>
      <c r="B44" s="4">
        <f>IF($A44="","",INDEX(Saisie!$A:$A,$A44))</f>
        <v/>
      </c>
      <c r="C44" s="4">
        <f>IF($A44="","",INDEX(Saisie!$B:$B,$A44))</f>
        <v/>
      </c>
      <c r="D44" s="4">
        <f>IF($A44="","",INDEX(Saisie!$C:$C,$A44))</f>
        <v/>
      </c>
      <c r="E44" s="4">
        <f>IF($A44="","",INDEX(Saisie!$D:$D,$A44))</f>
        <v/>
      </c>
      <c r="F44" s="13">
        <f>IF($A44="","",INDEX(Saisie!$G:$G,$A44))</f>
        <v/>
      </c>
      <c r="G44" s="18">
        <f>IF($A44="","",INDEX(Saisie!$H:$H,$A44))</f>
        <v/>
      </c>
      <c r="H44" s="13">
        <f>IF($A44="","",INDEX(Saisie!$I:$I,$A44))</f>
        <v/>
      </c>
      <c r="I44" s="4">
        <f>IF($A44="","",INDEX(Saisie!$O:$O,$A44))</f>
        <v/>
      </c>
      <c r="K44" s="6" t="n">
        <v>43</v>
      </c>
      <c r="L44" s="6">
        <f>IF(Saisie!$O43&lt;&gt;"OK",1,"")</f>
        <v/>
      </c>
    </row>
    <row r="45">
      <c r="A45" s="6">
        <f>IFERROR(SMALL(IF($L$6:$L$251=1,$K$6:$K$251),40),"")</f>
        <v/>
      </c>
      <c r="B45" s="4">
        <f>IF($A45="","",INDEX(Saisie!$A:$A,$A45))</f>
        <v/>
      </c>
      <c r="C45" s="4">
        <f>IF($A45="","",INDEX(Saisie!$B:$B,$A45))</f>
        <v/>
      </c>
      <c r="D45" s="4">
        <f>IF($A45="","",INDEX(Saisie!$C:$C,$A45))</f>
        <v/>
      </c>
      <c r="E45" s="4">
        <f>IF($A45="","",INDEX(Saisie!$D:$D,$A45))</f>
        <v/>
      </c>
      <c r="F45" s="13">
        <f>IF($A45="","",INDEX(Saisie!$G:$G,$A45))</f>
        <v/>
      </c>
      <c r="G45" s="18">
        <f>IF($A45="","",INDEX(Saisie!$H:$H,$A45))</f>
        <v/>
      </c>
      <c r="H45" s="13">
        <f>IF($A45="","",INDEX(Saisie!$I:$I,$A45))</f>
        <v/>
      </c>
      <c r="I45" s="4">
        <f>IF($A45="","",INDEX(Saisie!$O:$O,$A45))</f>
        <v/>
      </c>
      <c r="K45" s="6" t="n">
        <v>44</v>
      </c>
      <c r="L45" s="6">
        <f>IF(Saisie!$O44&lt;&gt;"OK",1,"")</f>
        <v/>
      </c>
    </row>
    <row r="46">
      <c r="A46" s="6">
        <f>IFERROR(SMALL(IF($L$6:$L$251=1,$K$6:$K$251),41),"")</f>
        <v/>
      </c>
      <c r="B46" s="4">
        <f>IF($A46="","",INDEX(Saisie!$A:$A,$A46))</f>
        <v/>
      </c>
      <c r="C46" s="4">
        <f>IF($A46="","",INDEX(Saisie!$B:$B,$A46))</f>
        <v/>
      </c>
      <c r="D46" s="4">
        <f>IF($A46="","",INDEX(Saisie!$C:$C,$A46))</f>
        <v/>
      </c>
      <c r="E46" s="4">
        <f>IF($A46="","",INDEX(Saisie!$D:$D,$A46))</f>
        <v/>
      </c>
      <c r="F46" s="13">
        <f>IF($A46="","",INDEX(Saisie!$G:$G,$A46))</f>
        <v/>
      </c>
      <c r="G46" s="18">
        <f>IF($A46="","",INDEX(Saisie!$H:$H,$A46))</f>
        <v/>
      </c>
      <c r="H46" s="13">
        <f>IF($A46="","",INDEX(Saisie!$I:$I,$A46))</f>
        <v/>
      </c>
      <c r="I46" s="4">
        <f>IF($A46="","",INDEX(Saisie!$O:$O,$A46))</f>
        <v/>
      </c>
      <c r="K46" s="6" t="n">
        <v>45</v>
      </c>
      <c r="L46" s="6">
        <f>IF(Saisie!$O45&lt;&gt;"OK",1,"")</f>
        <v/>
      </c>
    </row>
    <row r="47">
      <c r="A47" s="6">
        <f>IFERROR(SMALL(IF($L$6:$L$251=1,$K$6:$K$251),42),"")</f>
        <v/>
      </c>
      <c r="B47" s="4">
        <f>IF($A47="","",INDEX(Saisie!$A:$A,$A47))</f>
        <v/>
      </c>
      <c r="C47" s="4">
        <f>IF($A47="","",INDEX(Saisie!$B:$B,$A47))</f>
        <v/>
      </c>
      <c r="D47" s="4">
        <f>IF($A47="","",INDEX(Saisie!$C:$C,$A47))</f>
        <v/>
      </c>
      <c r="E47" s="4">
        <f>IF($A47="","",INDEX(Saisie!$D:$D,$A47))</f>
        <v/>
      </c>
      <c r="F47" s="13">
        <f>IF($A47="","",INDEX(Saisie!$G:$G,$A47))</f>
        <v/>
      </c>
      <c r="G47" s="18">
        <f>IF($A47="","",INDEX(Saisie!$H:$H,$A47))</f>
        <v/>
      </c>
      <c r="H47" s="13">
        <f>IF($A47="","",INDEX(Saisie!$I:$I,$A47))</f>
        <v/>
      </c>
      <c r="I47" s="4">
        <f>IF($A47="","",INDEX(Saisie!$O:$O,$A47))</f>
        <v/>
      </c>
      <c r="K47" s="6" t="n">
        <v>46</v>
      </c>
      <c r="L47" s="6">
        <f>IF(Saisie!$O46&lt;&gt;"OK",1,"")</f>
        <v/>
      </c>
    </row>
    <row r="48">
      <c r="A48" s="6">
        <f>IFERROR(SMALL(IF($L$6:$L$251=1,$K$6:$K$251),43),"")</f>
        <v/>
      </c>
      <c r="B48" s="4">
        <f>IF($A48="","",INDEX(Saisie!$A:$A,$A48))</f>
        <v/>
      </c>
      <c r="C48" s="4">
        <f>IF($A48="","",INDEX(Saisie!$B:$B,$A48))</f>
        <v/>
      </c>
      <c r="D48" s="4">
        <f>IF($A48="","",INDEX(Saisie!$C:$C,$A48))</f>
        <v/>
      </c>
      <c r="E48" s="4">
        <f>IF($A48="","",INDEX(Saisie!$D:$D,$A48))</f>
        <v/>
      </c>
      <c r="F48" s="13">
        <f>IF($A48="","",INDEX(Saisie!$G:$G,$A48))</f>
        <v/>
      </c>
      <c r="G48" s="18">
        <f>IF($A48="","",INDEX(Saisie!$H:$H,$A48))</f>
        <v/>
      </c>
      <c r="H48" s="13">
        <f>IF($A48="","",INDEX(Saisie!$I:$I,$A48))</f>
        <v/>
      </c>
      <c r="I48" s="4">
        <f>IF($A48="","",INDEX(Saisie!$O:$O,$A48))</f>
        <v/>
      </c>
      <c r="K48" s="6" t="n">
        <v>47</v>
      </c>
      <c r="L48" s="6">
        <f>IF(Saisie!$O47&lt;&gt;"OK",1,"")</f>
        <v/>
      </c>
    </row>
    <row r="49">
      <c r="A49" s="6">
        <f>IFERROR(SMALL(IF($L$6:$L$251=1,$K$6:$K$251),44),"")</f>
        <v/>
      </c>
      <c r="B49" s="4">
        <f>IF($A49="","",INDEX(Saisie!$A:$A,$A49))</f>
        <v/>
      </c>
      <c r="C49" s="4">
        <f>IF($A49="","",INDEX(Saisie!$B:$B,$A49))</f>
        <v/>
      </c>
      <c r="D49" s="4">
        <f>IF($A49="","",INDEX(Saisie!$C:$C,$A49))</f>
        <v/>
      </c>
      <c r="E49" s="4">
        <f>IF($A49="","",INDEX(Saisie!$D:$D,$A49))</f>
        <v/>
      </c>
      <c r="F49" s="13">
        <f>IF($A49="","",INDEX(Saisie!$G:$G,$A49))</f>
        <v/>
      </c>
      <c r="G49" s="18">
        <f>IF($A49="","",INDEX(Saisie!$H:$H,$A49))</f>
        <v/>
      </c>
      <c r="H49" s="13">
        <f>IF($A49="","",INDEX(Saisie!$I:$I,$A49))</f>
        <v/>
      </c>
      <c r="I49" s="4">
        <f>IF($A49="","",INDEX(Saisie!$O:$O,$A49))</f>
        <v/>
      </c>
      <c r="K49" s="6" t="n">
        <v>48</v>
      </c>
      <c r="L49" s="6">
        <f>IF(Saisie!$O48&lt;&gt;"OK",1,"")</f>
        <v/>
      </c>
    </row>
    <row r="50">
      <c r="A50" s="6">
        <f>IFERROR(SMALL(IF($L$6:$L$251=1,$K$6:$K$251),45),"")</f>
        <v/>
      </c>
      <c r="B50" s="4">
        <f>IF($A50="","",INDEX(Saisie!$A:$A,$A50))</f>
        <v/>
      </c>
      <c r="C50" s="4">
        <f>IF($A50="","",INDEX(Saisie!$B:$B,$A50))</f>
        <v/>
      </c>
      <c r="D50" s="4">
        <f>IF($A50="","",INDEX(Saisie!$C:$C,$A50))</f>
        <v/>
      </c>
      <c r="E50" s="4">
        <f>IF($A50="","",INDEX(Saisie!$D:$D,$A50))</f>
        <v/>
      </c>
      <c r="F50" s="13">
        <f>IF($A50="","",INDEX(Saisie!$G:$G,$A50))</f>
        <v/>
      </c>
      <c r="G50" s="18">
        <f>IF($A50="","",INDEX(Saisie!$H:$H,$A50))</f>
        <v/>
      </c>
      <c r="H50" s="13">
        <f>IF($A50="","",INDEX(Saisie!$I:$I,$A50))</f>
        <v/>
      </c>
      <c r="I50" s="4">
        <f>IF($A50="","",INDEX(Saisie!$O:$O,$A50))</f>
        <v/>
      </c>
      <c r="K50" s="6" t="n">
        <v>49</v>
      </c>
      <c r="L50" s="6">
        <f>IF(Saisie!$O49&lt;&gt;"OK",1,"")</f>
        <v/>
      </c>
    </row>
    <row r="51">
      <c r="A51" s="6">
        <f>IFERROR(SMALL(IF($L$6:$L$251=1,$K$6:$K$251),46),"")</f>
        <v/>
      </c>
      <c r="B51" s="4">
        <f>IF($A51="","",INDEX(Saisie!$A:$A,$A51))</f>
        <v/>
      </c>
      <c r="C51" s="4">
        <f>IF($A51="","",INDEX(Saisie!$B:$B,$A51))</f>
        <v/>
      </c>
      <c r="D51" s="4">
        <f>IF($A51="","",INDEX(Saisie!$C:$C,$A51))</f>
        <v/>
      </c>
      <c r="E51" s="4">
        <f>IF($A51="","",INDEX(Saisie!$D:$D,$A51))</f>
        <v/>
      </c>
      <c r="F51" s="13">
        <f>IF($A51="","",INDEX(Saisie!$G:$G,$A51))</f>
        <v/>
      </c>
      <c r="G51" s="18">
        <f>IF($A51="","",INDEX(Saisie!$H:$H,$A51))</f>
        <v/>
      </c>
      <c r="H51" s="13">
        <f>IF($A51="","",INDEX(Saisie!$I:$I,$A51))</f>
        <v/>
      </c>
      <c r="I51" s="4">
        <f>IF($A51="","",INDEX(Saisie!$O:$O,$A51))</f>
        <v/>
      </c>
      <c r="K51" s="6" t="n">
        <v>50</v>
      </c>
      <c r="L51" s="6">
        <f>IF(Saisie!$O50&lt;&gt;"OK",1,"")</f>
        <v/>
      </c>
    </row>
    <row r="52">
      <c r="A52" s="6">
        <f>IFERROR(SMALL(IF($L$6:$L$251=1,$K$6:$K$251),47),"")</f>
        <v/>
      </c>
      <c r="B52" s="4">
        <f>IF($A52="","",INDEX(Saisie!$A:$A,$A52))</f>
        <v/>
      </c>
      <c r="C52" s="4">
        <f>IF($A52="","",INDEX(Saisie!$B:$B,$A52))</f>
        <v/>
      </c>
      <c r="D52" s="4">
        <f>IF($A52="","",INDEX(Saisie!$C:$C,$A52))</f>
        <v/>
      </c>
      <c r="E52" s="4">
        <f>IF($A52="","",INDEX(Saisie!$D:$D,$A52))</f>
        <v/>
      </c>
      <c r="F52" s="13">
        <f>IF($A52="","",INDEX(Saisie!$G:$G,$A52))</f>
        <v/>
      </c>
      <c r="G52" s="18">
        <f>IF($A52="","",INDEX(Saisie!$H:$H,$A52))</f>
        <v/>
      </c>
      <c r="H52" s="13">
        <f>IF($A52="","",INDEX(Saisie!$I:$I,$A52))</f>
        <v/>
      </c>
      <c r="I52" s="4">
        <f>IF($A52="","",INDEX(Saisie!$O:$O,$A52))</f>
        <v/>
      </c>
      <c r="K52" s="6" t="n">
        <v>51</v>
      </c>
      <c r="L52" s="6">
        <f>IF(Saisie!$O51&lt;&gt;"OK",1,"")</f>
        <v/>
      </c>
    </row>
    <row r="53">
      <c r="A53" s="6">
        <f>IFERROR(SMALL(IF($L$6:$L$251=1,$K$6:$K$251),48),"")</f>
        <v/>
      </c>
      <c r="B53" s="4">
        <f>IF($A53="","",INDEX(Saisie!$A:$A,$A53))</f>
        <v/>
      </c>
      <c r="C53" s="4">
        <f>IF($A53="","",INDEX(Saisie!$B:$B,$A53))</f>
        <v/>
      </c>
      <c r="D53" s="4">
        <f>IF($A53="","",INDEX(Saisie!$C:$C,$A53))</f>
        <v/>
      </c>
      <c r="E53" s="4">
        <f>IF($A53="","",INDEX(Saisie!$D:$D,$A53))</f>
        <v/>
      </c>
      <c r="F53" s="13">
        <f>IF($A53="","",INDEX(Saisie!$G:$G,$A53))</f>
        <v/>
      </c>
      <c r="G53" s="18">
        <f>IF($A53="","",INDEX(Saisie!$H:$H,$A53))</f>
        <v/>
      </c>
      <c r="H53" s="13">
        <f>IF($A53="","",INDEX(Saisie!$I:$I,$A53))</f>
        <v/>
      </c>
      <c r="I53" s="4">
        <f>IF($A53="","",INDEX(Saisie!$O:$O,$A53))</f>
        <v/>
      </c>
      <c r="K53" s="6" t="n">
        <v>52</v>
      </c>
      <c r="L53" s="6">
        <f>IF(Saisie!$O52&lt;&gt;"OK",1,"")</f>
        <v/>
      </c>
    </row>
    <row r="54">
      <c r="A54" s="6">
        <f>IFERROR(SMALL(IF($L$6:$L$251=1,$K$6:$K$251),49),"")</f>
        <v/>
      </c>
      <c r="B54" s="4">
        <f>IF($A54="","",INDEX(Saisie!$A:$A,$A54))</f>
        <v/>
      </c>
      <c r="C54" s="4">
        <f>IF($A54="","",INDEX(Saisie!$B:$B,$A54))</f>
        <v/>
      </c>
      <c r="D54" s="4">
        <f>IF($A54="","",INDEX(Saisie!$C:$C,$A54))</f>
        <v/>
      </c>
      <c r="E54" s="4">
        <f>IF($A54="","",INDEX(Saisie!$D:$D,$A54))</f>
        <v/>
      </c>
      <c r="F54" s="13">
        <f>IF($A54="","",INDEX(Saisie!$G:$G,$A54))</f>
        <v/>
      </c>
      <c r="G54" s="18">
        <f>IF($A54="","",INDEX(Saisie!$H:$H,$A54))</f>
        <v/>
      </c>
      <c r="H54" s="13">
        <f>IF($A54="","",INDEX(Saisie!$I:$I,$A54))</f>
        <v/>
      </c>
      <c r="I54" s="4">
        <f>IF($A54="","",INDEX(Saisie!$O:$O,$A54))</f>
        <v/>
      </c>
      <c r="K54" s="6" t="n">
        <v>53</v>
      </c>
      <c r="L54" s="6">
        <f>IF(Saisie!$O53&lt;&gt;"OK",1,"")</f>
        <v/>
      </c>
    </row>
    <row r="55">
      <c r="A55" s="6">
        <f>IFERROR(SMALL(IF($L$6:$L$251=1,$K$6:$K$251),50),"")</f>
        <v/>
      </c>
      <c r="B55" s="4">
        <f>IF($A55="","",INDEX(Saisie!$A:$A,$A55))</f>
        <v/>
      </c>
      <c r="C55" s="4">
        <f>IF($A55="","",INDEX(Saisie!$B:$B,$A55))</f>
        <v/>
      </c>
      <c r="D55" s="4">
        <f>IF($A55="","",INDEX(Saisie!$C:$C,$A55))</f>
        <v/>
      </c>
      <c r="E55" s="4">
        <f>IF($A55="","",INDEX(Saisie!$D:$D,$A55))</f>
        <v/>
      </c>
      <c r="F55" s="13">
        <f>IF($A55="","",INDEX(Saisie!$G:$G,$A55))</f>
        <v/>
      </c>
      <c r="G55" s="18">
        <f>IF($A55="","",INDEX(Saisie!$H:$H,$A55))</f>
        <v/>
      </c>
      <c r="H55" s="13">
        <f>IF($A55="","",INDEX(Saisie!$I:$I,$A55))</f>
        <v/>
      </c>
      <c r="I55" s="4">
        <f>IF($A55="","",INDEX(Saisie!$O:$O,$A55))</f>
        <v/>
      </c>
      <c r="K55" s="6" t="n">
        <v>54</v>
      </c>
      <c r="L55" s="6">
        <f>IF(Saisie!$O54&lt;&gt;"OK",1,"")</f>
        <v/>
      </c>
    </row>
    <row r="56">
      <c r="K56" s="6" t="n">
        <v>55</v>
      </c>
      <c r="L56" s="6">
        <f>IF(Saisie!$O55&lt;&gt;"OK",1,"")</f>
        <v/>
      </c>
    </row>
    <row r="57">
      <c r="K57" s="6" t="n">
        <v>56</v>
      </c>
      <c r="L57" s="6">
        <f>IF(Saisie!$O56&lt;&gt;"OK",1,"")</f>
        <v/>
      </c>
    </row>
    <row r="58">
      <c r="K58" s="6" t="n">
        <v>57</v>
      </c>
      <c r="L58" s="6">
        <f>IF(Saisie!$O57&lt;&gt;"OK",1,"")</f>
        <v/>
      </c>
    </row>
    <row r="59">
      <c r="K59" s="6" t="n">
        <v>58</v>
      </c>
      <c r="L59" s="6">
        <f>IF(Saisie!$O58&lt;&gt;"OK",1,"")</f>
        <v/>
      </c>
    </row>
    <row r="60">
      <c r="K60" s="6" t="n">
        <v>59</v>
      </c>
      <c r="L60" s="6">
        <f>IF(Saisie!$O59&lt;&gt;"OK",1,"")</f>
        <v/>
      </c>
    </row>
    <row r="61">
      <c r="K61" s="6" t="n">
        <v>60</v>
      </c>
      <c r="L61" s="6">
        <f>IF(Saisie!$O60&lt;&gt;"OK",1,"")</f>
        <v/>
      </c>
    </row>
    <row r="62">
      <c r="K62" s="6" t="n">
        <v>61</v>
      </c>
      <c r="L62" s="6">
        <f>IF(Saisie!$O61&lt;&gt;"OK",1,"")</f>
        <v/>
      </c>
    </row>
    <row r="63">
      <c r="K63" s="6" t="n">
        <v>62</v>
      </c>
      <c r="L63" s="6">
        <f>IF(Saisie!$O62&lt;&gt;"OK",1,"")</f>
        <v/>
      </c>
    </row>
    <row r="64">
      <c r="K64" s="6" t="n">
        <v>63</v>
      </c>
      <c r="L64" s="6">
        <f>IF(Saisie!$O63&lt;&gt;"OK",1,"")</f>
        <v/>
      </c>
    </row>
    <row r="65">
      <c r="K65" s="6" t="n">
        <v>64</v>
      </c>
      <c r="L65" s="6">
        <f>IF(Saisie!$O64&lt;&gt;"OK",1,"")</f>
        <v/>
      </c>
    </row>
    <row r="66">
      <c r="K66" s="6" t="n">
        <v>65</v>
      </c>
      <c r="L66" s="6">
        <f>IF(Saisie!$O65&lt;&gt;"OK",1,"")</f>
        <v/>
      </c>
    </row>
    <row r="67">
      <c r="K67" s="6" t="n">
        <v>66</v>
      </c>
      <c r="L67" s="6">
        <f>IF(Saisie!$O66&lt;&gt;"OK",1,"")</f>
        <v/>
      </c>
    </row>
    <row r="68">
      <c r="K68" s="6" t="n">
        <v>67</v>
      </c>
      <c r="L68" s="6">
        <f>IF(Saisie!$O67&lt;&gt;"OK",1,"")</f>
        <v/>
      </c>
    </row>
    <row r="69">
      <c r="K69" s="6" t="n">
        <v>68</v>
      </c>
      <c r="L69" s="6">
        <f>IF(Saisie!$O68&lt;&gt;"OK",1,"")</f>
        <v/>
      </c>
    </row>
    <row r="70">
      <c r="K70" s="6" t="n">
        <v>69</v>
      </c>
      <c r="L70" s="6">
        <f>IF(Saisie!$O69&lt;&gt;"OK",1,"")</f>
        <v/>
      </c>
    </row>
    <row r="71">
      <c r="K71" s="6" t="n">
        <v>70</v>
      </c>
      <c r="L71" s="6">
        <f>IF(Saisie!$O70&lt;&gt;"OK",1,"")</f>
        <v/>
      </c>
    </row>
    <row r="72">
      <c r="K72" s="6" t="n">
        <v>71</v>
      </c>
      <c r="L72" s="6">
        <f>IF(Saisie!$O71&lt;&gt;"OK",1,"")</f>
        <v/>
      </c>
    </row>
    <row r="73">
      <c r="K73" s="6" t="n">
        <v>72</v>
      </c>
      <c r="L73" s="6">
        <f>IF(Saisie!$O72&lt;&gt;"OK",1,"")</f>
        <v/>
      </c>
    </row>
    <row r="74">
      <c r="K74" s="6" t="n">
        <v>73</v>
      </c>
      <c r="L74" s="6">
        <f>IF(Saisie!$O73&lt;&gt;"OK",1,"")</f>
        <v/>
      </c>
    </row>
    <row r="75">
      <c r="K75" s="6" t="n">
        <v>74</v>
      </c>
      <c r="L75" s="6">
        <f>IF(Saisie!$O74&lt;&gt;"OK",1,"")</f>
        <v/>
      </c>
    </row>
    <row r="76">
      <c r="K76" s="6" t="n">
        <v>75</v>
      </c>
      <c r="L76" s="6">
        <f>IF(Saisie!$O75&lt;&gt;"OK",1,"")</f>
        <v/>
      </c>
    </row>
    <row r="77">
      <c r="K77" s="6" t="n">
        <v>76</v>
      </c>
      <c r="L77" s="6">
        <f>IF(Saisie!$O76&lt;&gt;"OK",1,"")</f>
        <v/>
      </c>
    </row>
    <row r="78">
      <c r="K78" s="6" t="n">
        <v>77</v>
      </c>
      <c r="L78" s="6">
        <f>IF(Saisie!$O77&lt;&gt;"OK",1,"")</f>
        <v/>
      </c>
    </row>
    <row r="79">
      <c r="K79" s="6" t="n">
        <v>78</v>
      </c>
      <c r="L79" s="6">
        <f>IF(Saisie!$O78&lt;&gt;"OK",1,"")</f>
        <v/>
      </c>
    </row>
    <row r="80">
      <c r="K80" s="6" t="n">
        <v>79</v>
      </c>
      <c r="L80" s="6">
        <f>IF(Saisie!$O79&lt;&gt;"OK",1,"")</f>
        <v/>
      </c>
    </row>
    <row r="81">
      <c r="K81" s="6" t="n">
        <v>80</v>
      </c>
      <c r="L81" s="6">
        <f>IF(Saisie!$O80&lt;&gt;"OK",1,"")</f>
        <v/>
      </c>
    </row>
    <row r="82">
      <c r="K82" s="6" t="n">
        <v>81</v>
      </c>
      <c r="L82" s="6">
        <f>IF(Saisie!$O81&lt;&gt;"OK",1,"")</f>
        <v/>
      </c>
    </row>
    <row r="83">
      <c r="K83" s="6" t="n">
        <v>82</v>
      </c>
      <c r="L83" s="6">
        <f>IF(Saisie!$O82&lt;&gt;"OK",1,"")</f>
        <v/>
      </c>
    </row>
    <row r="84">
      <c r="K84" s="6" t="n">
        <v>83</v>
      </c>
      <c r="L84" s="6">
        <f>IF(Saisie!$O83&lt;&gt;"OK",1,"")</f>
        <v/>
      </c>
    </row>
    <row r="85">
      <c r="K85" s="6" t="n">
        <v>84</v>
      </c>
      <c r="L85" s="6">
        <f>IF(Saisie!$O84&lt;&gt;"OK",1,"")</f>
        <v/>
      </c>
    </row>
    <row r="86">
      <c r="K86" s="6" t="n">
        <v>85</v>
      </c>
      <c r="L86" s="6">
        <f>IF(Saisie!$O85&lt;&gt;"OK",1,"")</f>
        <v/>
      </c>
    </row>
    <row r="87">
      <c r="K87" s="6" t="n">
        <v>86</v>
      </c>
      <c r="L87" s="6">
        <f>IF(Saisie!$O86&lt;&gt;"OK",1,"")</f>
        <v/>
      </c>
    </row>
    <row r="88">
      <c r="K88" s="6" t="n">
        <v>87</v>
      </c>
      <c r="L88" s="6">
        <f>IF(Saisie!$O87&lt;&gt;"OK",1,"")</f>
        <v/>
      </c>
    </row>
    <row r="89">
      <c r="K89" s="6" t="n">
        <v>88</v>
      </c>
      <c r="L89" s="6">
        <f>IF(Saisie!$O88&lt;&gt;"OK",1,"")</f>
        <v/>
      </c>
    </row>
    <row r="90">
      <c r="K90" s="6" t="n">
        <v>89</v>
      </c>
      <c r="L90" s="6">
        <f>IF(Saisie!$O89&lt;&gt;"OK",1,"")</f>
        <v/>
      </c>
    </row>
    <row r="91">
      <c r="K91" s="6" t="n">
        <v>90</v>
      </c>
      <c r="L91" s="6">
        <f>IF(Saisie!$O90&lt;&gt;"OK",1,"")</f>
        <v/>
      </c>
    </row>
    <row r="92">
      <c r="K92" s="6" t="n">
        <v>91</v>
      </c>
      <c r="L92" s="6">
        <f>IF(Saisie!$O91&lt;&gt;"OK",1,"")</f>
        <v/>
      </c>
    </row>
    <row r="93">
      <c r="K93" s="6" t="n">
        <v>92</v>
      </c>
      <c r="L93" s="6">
        <f>IF(Saisie!$O92&lt;&gt;"OK",1,"")</f>
        <v/>
      </c>
    </row>
    <row r="94">
      <c r="K94" s="6" t="n">
        <v>93</v>
      </c>
      <c r="L94" s="6">
        <f>IF(Saisie!$O93&lt;&gt;"OK",1,"")</f>
        <v/>
      </c>
    </row>
    <row r="95">
      <c r="K95" s="6" t="n">
        <v>94</v>
      </c>
      <c r="L95" s="6">
        <f>IF(Saisie!$O94&lt;&gt;"OK",1,"")</f>
        <v/>
      </c>
    </row>
    <row r="96">
      <c r="K96" s="6" t="n">
        <v>95</v>
      </c>
      <c r="L96" s="6">
        <f>IF(Saisie!$O95&lt;&gt;"OK",1,"")</f>
        <v/>
      </c>
    </row>
    <row r="97">
      <c r="K97" s="6" t="n">
        <v>96</v>
      </c>
      <c r="L97" s="6">
        <f>IF(Saisie!$O96&lt;&gt;"OK",1,"")</f>
        <v/>
      </c>
    </row>
    <row r="98">
      <c r="K98" s="6" t="n">
        <v>97</v>
      </c>
      <c r="L98" s="6">
        <f>IF(Saisie!$O97&lt;&gt;"OK",1,"")</f>
        <v/>
      </c>
    </row>
    <row r="99">
      <c r="K99" s="6" t="n">
        <v>98</v>
      </c>
      <c r="L99" s="6">
        <f>IF(Saisie!$O98&lt;&gt;"OK",1,"")</f>
        <v/>
      </c>
    </row>
    <row r="100">
      <c r="K100" s="6" t="n">
        <v>99</v>
      </c>
      <c r="L100" s="6">
        <f>IF(Saisie!$O99&lt;&gt;"OK",1,"")</f>
        <v/>
      </c>
    </row>
    <row r="101">
      <c r="K101" s="6" t="n">
        <v>100</v>
      </c>
      <c r="L101" s="6">
        <f>IF(Saisie!$O100&lt;&gt;"OK",1,"")</f>
        <v/>
      </c>
    </row>
    <row r="102">
      <c r="K102" s="6" t="n">
        <v>101</v>
      </c>
      <c r="L102" s="6">
        <f>IF(Saisie!$O101&lt;&gt;"OK",1,"")</f>
        <v/>
      </c>
    </row>
    <row r="103">
      <c r="K103" s="6" t="n">
        <v>102</v>
      </c>
      <c r="L103" s="6">
        <f>IF(Saisie!$O102&lt;&gt;"OK",1,"")</f>
        <v/>
      </c>
    </row>
    <row r="104">
      <c r="K104" s="6" t="n">
        <v>103</v>
      </c>
      <c r="L104" s="6">
        <f>IF(Saisie!$O103&lt;&gt;"OK",1,"")</f>
        <v/>
      </c>
    </row>
    <row r="105">
      <c r="K105" s="6" t="n">
        <v>104</v>
      </c>
      <c r="L105" s="6">
        <f>IF(Saisie!$O104&lt;&gt;"OK",1,"")</f>
        <v/>
      </c>
    </row>
    <row r="106">
      <c r="K106" s="6" t="n">
        <v>105</v>
      </c>
      <c r="L106" s="6">
        <f>IF(Saisie!$O105&lt;&gt;"OK",1,"")</f>
        <v/>
      </c>
    </row>
    <row r="107">
      <c r="K107" s="6" t="n">
        <v>106</v>
      </c>
      <c r="L107" s="6">
        <f>IF(Saisie!$O106&lt;&gt;"OK",1,"")</f>
        <v/>
      </c>
    </row>
    <row r="108">
      <c r="K108" s="6" t="n">
        <v>107</v>
      </c>
      <c r="L108" s="6">
        <f>IF(Saisie!$O107&lt;&gt;"OK",1,"")</f>
        <v/>
      </c>
    </row>
    <row r="109">
      <c r="K109" s="6" t="n">
        <v>108</v>
      </c>
      <c r="L109" s="6">
        <f>IF(Saisie!$O108&lt;&gt;"OK",1,"")</f>
        <v/>
      </c>
    </row>
    <row r="110">
      <c r="K110" s="6" t="n">
        <v>109</v>
      </c>
      <c r="L110" s="6">
        <f>IF(Saisie!$O109&lt;&gt;"OK",1,"")</f>
        <v/>
      </c>
    </row>
    <row r="111">
      <c r="K111" s="6" t="n">
        <v>110</v>
      </c>
      <c r="L111" s="6">
        <f>IF(Saisie!$O110&lt;&gt;"OK",1,"")</f>
        <v/>
      </c>
    </row>
    <row r="112">
      <c r="K112" s="6" t="n">
        <v>111</v>
      </c>
      <c r="L112" s="6">
        <f>IF(Saisie!$O111&lt;&gt;"OK",1,"")</f>
        <v/>
      </c>
    </row>
    <row r="113">
      <c r="K113" s="6" t="n">
        <v>112</v>
      </c>
      <c r="L113" s="6">
        <f>IF(Saisie!$O112&lt;&gt;"OK",1,"")</f>
        <v/>
      </c>
    </row>
    <row r="114">
      <c r="K114" s="6" t="n">
        <v>113</v>
      </c>
      <c r="L114" s="6">
        <f>IF(Saisie!$O113&lt;&gt;"OK",1,"")</f>
        <v/>
      </c>
    </row>
    <row r="115">
      <c r="K115" s="6" t="n">
        <v>114</v>
      </c>
      <c r="L115" s="6">
        <f>IF(Saisie!$O114&lt;&gt;"OK",1,"")</f>
        <v/>
      </c>
    </row>
    <row r="116">
      <c r="K116" s="6" t="n">
        <v>115</v>
      </c>
      <c r="L116" s="6">
        <f>IF(Saisie!$O115&lt;&gt;"OK",1,"")</f>
        <v/>
      </c>
    </row>
    <row r="117">
      <c r="K117" s="6" t="n">
        <v>116</v>
      </c>
      <c r="L117" s="6">
        <f>IF(Saisie!$O116&lt;&gt;"OK",1,"")</f>
        <v/>
      </c>
    </row>
    <row r="118">
      <c r="K118" s="6" t="n">
        <v>117</v>
      </c>
      <c r="L118" s="6">
        <f>IF(Saisie!$O117&lt;&gt;"OK",1,"")</f>
        <v/>
      </c>
    </row>
    <row r="119">
      <c r="K119" s="6" t="n">
        <v>118</v>
      </c>
      <c r="L119" s="6">
        <f>IF(Saisie!$O118&lt;&gt;"OK",1,"")</f>
        <v/>
      </c>
    </row>
    <row r="120">
      <c r="K120" s="6" t="n">
        <v>119</v>
      </c>
      <c r="L120" s="6">
        <f>IF(Saisie!$O119&lt;&gt;"OK",1,"")</f>
        <v/>
      </c>
    </row>
    <row r="121">
      <c r="K121" s="6" t="n">
        <v>120</v>
      </c>
      <c r="L121" s="6">
        <f>IF(Saisie!$O120&lt;&gt;"OK",1,"")</f>
        <v/>
      </c>
    </row>
    <row r="122">
      <c r="K122" s="6" t="n">
        <v>121</v>
      </c>
      <c r="L122" s="6">
        <f>IF(Saisie!$O121&lt;&gt;"OK",1,"")</f>
        <v/>
      </c>
    </row>
    <row r="123">
      <c r="K123" s="6" t="n">
        <v>122</v>
      </c>
      <c r="L123" s="6">
        <f>IF(Saisie!$O122&lt;&gt;"OK",1,"")</f>
        <v/>
      </c>
    </row>
    <row r="124">
      <c r="K124" s="6" t="n">
        <v>123</v>
      </c>
      <c r="L124" s="6">
        <f>IF(Saisie!$O123&lt;&gt;"OK",1,"")</f>
        <v/>
      </c>
    </row>
    <row r="125">
      <c r="K125" s="6" t="n">
        <v>124</v>
      </c>
      <c r="L125" s="6">
        <f>IF(Saisie!$O124&lt;&gt;"OK",1,"")</f>
        <v/>
      </c>
    </row>
    <row r="126">
      <c r="K126" s="6" t="n">
        <v>125</v>
      </c>
      <c r="L126" s="6">
        <f>IF(Saisie!$O125&lt;&gt;"OK",1,"")</f>
        <v/>
      </c>
    </row>
    <row r="127">
      <c r="K127" s="6" t="n">
        <v>126</v>
      </c>
      <c r="L127" s="6">
        <f>IF(Saisie!$O126&lt;&gt;"OK",1,"")</f>
        <v/>
      </c>
    </row>
    <row r="128">
      <c r="K128" s="6" t="n">
        <v>127</v>
      </c>
      <c r="L128" s="6">
        <f>IF(Saisie!$O127&lt;&gt;"OK",1,"")</f>
        <v/>
      </c>
    </row>
    <row r="129">
      <c r="K129" s="6" t="n">
        <v>128</v>
      </c>
      <c r="L129" s="6">
        <f>IF(Saisie!$O128&lt;&gt;"OK",1,"")</f>
        <v/>
      </c>
    </row>
    <row r="130">
      <c r="K130" s="6" t="n">
        <v>129</v>
      </c>
      <c r="L130" s="6">
        <f>IF(Saisie!$O129&lt;&gt;"OK",1,"")</f>
        <v/>
      </c>
    </row>
    <row r="131">
      <c r="K131" s="6" t="n">
        <v>130</v>
      </c>
      <c r="L131" s="6">
        <f>IF(Saisie!$O130&lt;&gt;"OK",1,"")</f>
        <v/>
      </c>
    </row>
    <row r="132">
      <c r="K132" s="6" t="n">
        <v>131</v>
      </c>
      <c r="L132" s="6">
        <f>IF(Saisie!$O131&lt;&gt;"OK",1,"")</f>
        <v/>
      </c>
    </row>
    <row r="133">
      <c r="K133" s="6" t="n">
        <v>132</v>
      </c>
      <c r="L133" s="6">
        <f>IF(Saisie!$O132&lt;&gt;"OK",1,"")</f>
        <v/>
      </c>
    </row>
    <row r="134">
      <c r="K134" s="6" t="n">
        <v>133</v>
      </c>
      <c r="L134" s="6">
        <f>IF(Saisie!$O133&lt;&gt;"OK",1,"")</f>
        <v/>
      </c>
    </row>
    <row r="135">
      <c r="K135" s="6" t="n">
        <v>134</v>
      </c>
      <c r="L135" s="6">
        <f>IF(Saisie!$O134&lt;&gt;"OK",1,"")</f>
        <v/>
      </c>
    </row>
    <row r="136">
      <c r="K136" s="6" t="n">
        <v>135</v>
      </c>
      <c r="L136" s="6">
        <f>IF(Saisie!$O135&lt;&gt;"OK",1,"")</f>
        <v/>
      </c>
    </row>
    <row r="137">
      <c r="K137" s="6" t="n">
        <v>136</v>
      </c>
      <c r="L137" s="6">
        <f>IF(Saisie!$O136&lt;&gt;"OK",1,"")</f>
        <v/>
      </c>
    </row>
    <row r="138">
      <c r="K138" s="6" t="n">
        <v>137</v>
      </c>
      <c r="L138" s="6">
        <f>IF(Saisie!$O137&lt;&gt;"OK",1,"")</f>
        <v/>
      </c>
    </row>
    <row r="139">
      <c r="K139" s="6" t="n">
        <v>138</v>
      </c>
      <c r="L139" s="6">
        <f>IF(Saisie!$O138&lt;&gt;"OK",1,"")</f>
        <v/>
      </c>
    </row>
    <row r="140">
      <c r="K140" s="6" t="n">
        <v>139</v>
      </c>
      <c r="L140" s="6">
        <f>IF(Saisie!$O139&lt;&gt;"OK",1,"")</f>
        <v/>
      </c>
    </row>
    <row r="141">
      <c r="K141" s="6" t="n">
        <v>140</v>
      </c>
      <c r="L141" s="6">
        <f>IF(Saisie!$O140&lt;&gt;"OK",1,"")</f>
        <v/>
      </c>
    </row>
    <row r="142">
      <c r="K142" s="6" t="n">
        <v>141</v>
      </c>
      <c r="L142" s="6">
        <f>IF(Saisie!$O141&lt;&gt;"OK",1,"")</f>
        <v/>
      </c>
    </row>
    <row r="143">
      <c r="K143" s="6" t="n">
        <v>142</v>
      </c>
      <c r="L143" s="6">
        <f>IF(Saisie!$O142&lt;&gt;"OK",1,"")</f>
        <v/>
      </c>
    </row>
    <row r="144">
      <c r="K144" s="6" t="n">
        <v>143</v>
      </c>
      <c r="L144" s="6">
        <f>IF(Saisie!$O143&lt;&gt;"OK",1,"")</f>
        <v/>
      </c>
    </row>
    <row r="145">
      <c r="K145" s="6" t="n">
        <v>144</v>
      </c>
      <c r="L145" s="6">
        <f>IF(Saisie!$O144&lt;&gt;"OK",1,"")</f>
        <v/>
      </c>
    </row>
    <row r="146">
      <c r="K146" s="6" t="n">
        <v>145</v>
      </c>
      <c r="L146" s="6">
        <f>IF(Saisie!$O145&lt;&gt;"OK",1,"")</f>
        <v/>
      </c>
    </row>
    <row r="147">
      <c r="K147" s="6" t="n">
        <v>146</v>
      </c>
      <c r="L147" s="6">
        <f>IF(Saisie!$O146&lt;&gt;"OK",1,"")</f>
        <v/>
      </c>
    </row>
    <row r="148">
      <c r="K148" s="6" t="n">
        <v>147</v>
      </c>
      <c r="L148" s="6">
        <f>IF(Saisie!$O147&lt;&gt;"OK",1,"")</f>
        <v/>
      </c>
    </row>
    <row r="149">
      <c r="K149" s="6" t="n">
        <v>148</v>
      </c>
      <c r="L149" s="6">
        <f>IF(Saisie!$O148&lt;&gt;"OK",1,"")</f>
        <v/>
      </c>
    </row>
    <row r="150">
      <c r="K150" s="6" t="n">
        <v>149</v>
      </c>
      <c r="L150" s="6">
        <f>IF(Saisie!$O149&lt;&gt;"OK",1,"")</f>
        <v/>
      </c>
    </row>
    <row r="151">
      <c r="K151" s="6" t="n">
        <v>150</v>
      </c>
      <c r="L151" s="6">
        <f>IF(Saisie!$O150&lt;&gt;"OK",1,"")</f>
        <v/>
      </c>
    </row>
    <row r="152">
      <c r="K152" s="6" t="n">
        <v>151</v>
      </c>
      <c r="L152" s="6">
        <f>IF(Saisie!$O151&lt;&gt;"OK",1,"")</f>
        <v/>
      </c>
    </row>
    <row r="153">
      <c r="K153" s="6" t="n">
        <v>152</v>
      </c>
      <c r="L153" s="6">
        <f>IF(Saisie!$O152&lt;&gt;"OK",1,"")</f>
        <v/>
      </c>
    </row>
    <row r="154">
      <c r="K154" s="6" t="n">
        <v>153</v>
      </c>
      <c r="L154" s="6">
        <f>IF(Saisie!$O153&lt;&gt;"OK",1,"")</f>
        <v/>
      </c>
    </row>
    <row r="155">
      <c r="K155" s="6" t="n">
        <v>154</v>
      </c>
      <c r="L155" s="6">
        <f>IF(Saisie!$O154&lt;&gt;"OK",1,"")</f>
        <v/>
      </c>
    </row>
    <row r="156">
      <c r="K156" s="6" t="n">
        <v>155</v>
      </c>
      <c r="L156" s="6">
        <f>IF(Saisie!$O155&lt;&gt;"OK",1,"")</f>
        <v/>
      </c>
    </row>
    <row r="157">
      <c r="K157" s="6" t="n">
        <v>156</v>
      </c>
      <c r="L157" s="6">
        <f>IF(Saisie!$O156&lt;&gt;"OK",1,"")</f>
        <v/>
      </c>
    </row>
    <row r="158">
      <c r="K158" s="6" t="n">
        <v>157</v>
      </c>
      <c r="L158" s="6">
        <f>IF(Saisie!$O157&lt;&gt;"OK",1,"")</f>
        <v/>
      </c>
    </row>
    <row r="159">
      <c r="K159" s="6" t="n">
        <v>158</v>
      </c>
      <c r="L159" s="6">
        <f>IF(Saisie!$O158&lt;&gt;"OK",1,"")</f>
        <v/>
      </c>
    </row>
    <row r="160">
      <c r="K160" s="6" t="n">
        <v>159</v>
      </c>
      <c r="L160" s="6">
        <f>IF(Saisie!$O159&lt;&gt;"OK",1,"")</f>
        <v/>
      </c>
    </row>
    <row r="161">
      <c r="K161" s="6" t="n">
        <v>160</v>
      </c>
      <c r="L161" s="6">
        <f>IF(Saisie!$O160&lt;&gt;"OK",1,"")</f>
        <v/>
      </c>
    </row>
    <row r="162">
      <c r="K162" s="6" t="n">
        <v>161</v>
      </c>
      <c r="L162" s="6">
        <f>IF(Saisie!$O161&lt;&gt;"OK",1,"")</f>
        <v/>
      </c>
    </row>
    <row r="163">
      <c r="K163" s="6" t="n">
        <v>162</v>
      </c>
      <c r="L163" s="6">
        <f>IF(Saisie!$O162&lt;&gt;"OK",1,"")</f>
        <v/>
      </c>
    </row>
    <row r="164">
      <c r="K164" s="6" t="n">
        <v>163</v>
      </c>
      <c r="L164" s="6">
        <f>IF(Saisie!$O163&lt;&gt;"OK",1,"")</f>
        <v/>
      </c>
    </row>
    <row r="165">
      <c r="K165" s="6" t="n">
        <v>164</v>
      </c>
      <c r="L165" s="6">
        <f>IF(Saisie!$O164&lt;&gt;"OK",1,"")</f>
        <v/>
      </c>
    </row>
    <row r="166">
      <c r="K166" s="6" t="n">
        <v>165</v>
      </c>
      <c r="L166" s="6">
        <f>IF(Saisie!$O165&lt;&gt;"OK",1,"")</f>
        <v/>
      </c>
    </row>
    <row r="167">
      <c r="K167" s="6" t="n">
        <v>166</v>
      </c>
      <c r="L167" s="6">
        <f>IF(Saisie!$O166&lt;&gt;"OK",1,"")</f>
        <v/>
      </c>
    </row>
    <row r="168">
      <c r="K168" s="6" t="n">
        <v>167</v>
      </c>
      <c r="L168" s="6">
        <f>IF(Saisie!$O167&lt;&gt;"OK",1,"")</f>
        <v/>
      </c>
    </row>
    <row r="169">
      <c r="K169" s="6" t="n">
        <v>168</v>
      </c>
      <c r="L169" s="6">
        <f>IF(Saisie!$O168&lt;&gt;"OK",1,"")</f>
        <v/>
      </c>
    </row>
    <row r="170">
      <c r="K170" s="6" t="n">
        <v>169</v>
      </c>
      <c r="L170" s="6">
        <f>IF(Saisie!$O169&lt;&gt;"OK",1,"")</f>
        <v/>
      </c>
    </row>
    <row r="171">
      <c r="K171" s="6" t="n">
        <v>170</v>
      </c>
      <c r="L171" s="6">
        <f>IF(Saisie!$O170&lt;&gt;"OK",1,"")</f>
        <v/>
      </c>
    </row>
    <row r="172">
      <c r="K172" s="6" t="n">
        <v>171</v>
      </c>
      <c r="L172" s="6">
        <f>IF(Saisie!$O171&lt;&gt;"OK",1,"")</f>
        <v/>
      </c>
    </row>
    <row r="173">
      <c r="K173" s="6" t="n">
        <v>172</v>
      </c>
      <c r="L173" s="6">
        <f>IF(Saisie!$O172&lt;&gt;"OK",1,"")</f>
        <v/>
      </c>
    </row>
    <row r="174">
      <c r="K174" s="6" t="n">
        <v>173</v>
      </c>
      <c r="L174" s="6">
        <f>IF(Saisie!$O173&lt;&gt;"OK",1,"")</f>
        <v/>
      </c>
    </row>
    <row r="175">
      <c r="K175" s="6" t="n">
        <v>174</v>
      </c>
      <c r="L175" s="6">
        <f>IF(Saisie!$O174&lt;&gt;"OK",1,"")</f>
        <v/>
      </c>
    </row>
    <row r="176">
      <c r="K176" s="6" t="n">
        <v>175</v>
      </c>
      <c r="L176" s="6">
        <f>IF(Saisie!$O175&lt;&gt;"OK",1,"")</f>
        <v/>
      </c>
    </row>
    <row r="177">
      <c r="K177" s="6" t="n">
        <v>176</v>
      </c>
      <c r="L177" s="6">
        <f>IF(Saisie!$O176&lt;&gt;"OK",1,"")</f>
        <v/>
      </c>
    </row>
    <row r="178">
      <c r="K178" s="6" t="n">
        <v>177</v>
      </c>
      <c r="L178" s="6">
        <f>IF(Saisie!$O177&lt;&gt;"OK",1,"")</f>
        <v/>
      </c>
    </row>
    <row r="179">
      <c r="K179" s="6" t="n">
        <v>178</v>
      </c>
      <c r="L179" s="6">
        <f>IF(Saisie!$O178&lt;&gt;"OK",1,"")</f>
        <v/>
      </c>
    </row>
    <row r="180">
      <c r="K180" s="6" t="n">
        <v>179</v>
      </c>
      <c r="L180" s="6">
        <f>IF(Saisie!$O179&lt;&gt;"OK",1,"")</f>
        <v/>
      </c>
    </row>
    <row r="181">
      <c r="K181" s="6" t="n">
        <v>180</v>
      </c>
      <c r="L181" s="6">
        <f>IF(Saisie!$O180&lt;&gt;"OK",1,"")</f>
        <v/>
      </c>
    </row>
    <row r="182">
      <c r="K182" s="6" t="n">
        <v>181</v>
      </c>
      <c r="L182" s="6">
        <f>IF(Saisie!$O181&lt;&gt;"OK",1,"")</f>
        <v/>
      </c>
    </row>
    <row r="183">
      <c r="K183" s="6" t="n">
        <v>182</v>
      </c>
      <c r="L183" s="6">
        <f>IF(Saisie!$O182&lt;&gt;"OK",1,"")</f>
        <v/>
      </c>
    </row>
    <row r="184">
      <c r="K184" s="6" t="n">
        <v>183</v>
      </c>
      <c r="L184" s="6">
        <f>IF(Saisie!$O183&lt;&gt;"OK",1,"")</f>
        <v/>
      </c>
    </row>
    <row r="185">
      <c r="K185" s="6" t="n">
        <v>184</v>
      </c>
      <c r="L185" s="6">
        <f>IF(Saisie!$O184&lt;&gt;"OK",1,"")</f>
        <v/>
      </c>
    </row>
    <row r="186">
      <c r="K186" s="6" t="n">
        <v>185</v>
      </c>
      <c r="L186" s="6">
        <f>IF(Saisie!$O185&lt;&gt;"OK",1,"")</f>
        <v/>
      </c>
    </row>
    <row r="187">
      <c r="K187" s="6" t="n">
        <v>186</v>
      </c>
      <c r="L187" s="6">
        <f>IF(Saisie!$O186&lt;&gt;"OK",1,"")</f>
        <v/>
      </c>
    </row>
    <row r="188">
      <c r="K188" s="6" t="n">
        <v>187</v>
      </c>
      <c r="L188" s="6">
        <f>IF(Saisie!$O187&lt;&gt;"OK",1,"")</f>
        <v/>
      </c>
    </row>
    <row r="189">
      <c r="K189" s="6" t="n">
        <v>188</v>
      </c>
      <c r="L189" s="6">
        <f>IF(Saisie!$O188&lt;&gt;"OK",1,"")</f>
        <v/>
      </c>
    </row>
    <row r="190">
      <c r="K190" s="6" t="n">
        <v>189</v>
      </c>
      <c r="L190" s="6">
        <f>IF(Saisie!$O189&lt;&gt;"OK",1,"")</f>
        <v/>
      </c>
    </row>
    <row r="191">
      <c r="K191" s="6" t="n">
        <v>190</v>
      </c>
      <c r="L191" s="6">
        <f>IF(Saisie!$O190&lt;&gt;"OK",1,"")</f>
        <v/>
      </c>
    </row>
    <row r="192">
      <c r="K192" s="6" t="n">
        <v>191</v>
      </c>
      <c r="L192" s="6">
        <f>IF(Saisie!$O191&lt;&gt;"OK",1,"")</f>
        <v/>
      </c>
    </row>
    <row r="193">
      <c r="K193" s="6" t="n">
        <v>192</v>
      </c>
      <c r="L193" s="6">
        <f>IF(Saisie!$O192&lt;&gt;"OK",1,"")</f>
        <v/>
      </c>
    </row>
    <row r="194">
      <c r="K194" s="6" t="n">
        <v>193</v>
      </c>
      <c r="L194" s="6">
        <f>IF(Saisie!$O193&lt;&gt;"OK",1,"")</f>
        <v/>
      </c>
    </row>
    <row r="195">
      <c r="K195" s="6" t="n">
        <v>194</v>
      </c>
      <c r="L195" s="6">
        <f>IF(Saisie!$O194&lt;&gt;"OK",1,"")</f>
        <v/>
      </c>
    </row>
    <row r="196">
      <c r="K196" s="6" t="n">
        <v>195</v>
      </c>
      <c r="L196" s="6">
        <f>IF(Saisie!$O195&lt;&gt;"OK",1,"")</f>
        <v/>
      </c>
    </row>
    <row r="197">
      <c r="K197" s="6" t="n">
        <v>196</v>
      </c>
      <c r="L197" s="6">
        <f>IF(Saisie!$O196&lt;&gt;"OK",1,"")</f>
        <v/>
      </c>
    </row>
    <row r="198">
      <c r="K198" s="6" t="n">
        <v>197</v>
      </c>
      <c r="L198" s="6">
        <f>IF(Saisie!$O197&lt;&gt;"OK",1,"")</f>
        <v/>
      </c>
    </row>
    <row r="199">
      <c r="K199" s="6" t="n">
        <v>198</v>
      </c>
      <c r="L199" s="6">
        <f>IF(Saisie!$O198&lt;&gt;"OK",1,"")</f>
        <v/>
      </c>
    </row>
    <row r="200">
      <c r="K200" s="6" t="n">
        <v>199</v>
      </c>
      <c r="L200" s="6">
        <f>IF(Saisie!$O199&lt;&gt;"OK",1,"")</f>
        <v/>
      </c>
    </row>
    <row r="201">
      <c r="K201" s="6" t="n">
        <v>200</v>
      </c>
      <c r="L201" s="6">
        <f>IF(Saisie!$O200&lt;&gt;"OK",1,"")</f>
        <v/>
      </c>
    </row>
    <row r="202">
      <c r="K202" s="6" t="n">
        <v>201</v>
      </c>
      <c r="L202" s="6">
        <f>IF(Saisie!$O201&lt;&gt;"OK",1,"")</f>
        <v/>
      </c>
    </row>
    <row r="203">
      <c r="K203" s="6" t="n">
        <v>202</v>
      </c>
      <c r="L203" s="6">
        <f>IF(Saisie!$O202&lt;&gt;"OK",1,"")</f>
        <v/>
      </c>
    </row>
    <row r="204">
      <c r="K204" s="6" t="n">
        <v>203</v>
      </c>
      <c r="L204" s="6">
        <f>IF(Saisie!$O203&lt;&gt;"OK",1,"")</f>
        <v/>
      </c>
    </row>
    <row r="205">
      <c r="K205" s="6" t="n">
        <v>204</v>
      </c>
      <c r="L205" s="6">
        <f>IF(Saisie!$O204&lt;&gt;"OK",1,"")</f>
        <v/>
      </c>
    </row>
    <row r="206">
      <c r="K206" s="6" t="n">
        <v>205</v>
      </c>
      <c r="L206" s="6">
        <f>IF(Saisie!$O205&lt;&gt;"OK",1,"")</f>
        <v/>
      </c>
    </row>
    <row r="207">
      <c r="K207" s="6" t="n">
        <v>206</v>
      </c>
      <c r="L207" s="6">
        <f>IF(Saisie!$O206&lt;&gt;"OK",1,"")</f>
        <v/>
      </c>
    </row>
    <row r="208">
      <c r="K208" s="6" t="n">
        <v>207</v>
      </c>
      <c r="L208" s="6">
        <f>IF(Saisie!$O207&lt;&gt;"OK",1,"")</f>
        <v/>
      </c>
    </row>
    <row r="209">
      <c r="K209" s="6" t="n">
        <v>208</v>
      </c>
      <c r="L209" s="6">
        <f>IF(Saisie!$O208&lt;&gt;"OK",1,"")</f>
        <v/>
      </c>
    </row>
    <row r="210">
      <c r="K210" s="6" t="n">
        <v>209</v>
      </c>
      <c r="L210" s="6">
        <f>IF(Saisie!$O209&lt;&gt;"OK",1,"")</f>
        <v/>
      </c>
    </row>
    <row r="211">
      <c r="K211" s="6" t="n">
        <v>210</v>
      </c>
      <c r="L211" s="6">
        <f>IF(Saisie!$O210&lt;&gt;"OK",1,"")</f>
        <v/>
      </c>
    </row>
    <row r="212">
      <c r="K212" s="6" t="n">
        <v>211</v>
      </c>
      <c r="L212" s="6">
        <f>IF(Saisie!$O211&lt;&gt;"OK",1,"")</f>
        <v/>
      </c>
    </row>
    <row r="213">
      <c r="K213" s="6" t="n">
        <v>212</v>
      </c>
      <c r="L213" s="6">
        <f>IF(Saisie!$O212&lt;&gt;"OK",1,"")</f>
        <v/>
      </c>
    </row>
    <row r="214">
      <c r="K214" s="6" t="n">
        <v>213</v>
      </c>
      <c r="L214" s="6">
        <f>IF(Saisie!$O213&lt;&gt;"OK",1,"")</f>
        <v/>
      </c>
    </row>
    <row r="215">
      <c r="K215" s="6" t="n">
        <v>214</v>
      </c>
      <c r="L215" s="6">
        <f>IF(Saisie!$O214&lt;&gt;"OK",1,"")</f>
        <v/>
      </c>
    </row>
    <row r="216">
      <c r="K216" s="6" t="n">
        <v>215</v>
      </c>
      <c r="L216" s="6">
        <f>IF(Saisie!$O215&lt;&gt;"OK",1,"")</f>
        <v/>
      </c>
    </row>
    <row r="217">
      <c r="K217" s="6" t="n">
        <v>216</v>
      </c>
      <c r="L217" s="6">
        <f>IF(Saisie!$O216&lt;&gt;"OK",1,"")</f>
        <v/>
      </c>
    </row>
    <row r="218">
      <c r="K218" s="6" t="n">
        <v>217</v>
      </c>
      <c r="L218" s="6">
        <f>IF(Saisie!$O217&lt;&gt;"OK",1,"")</f>
        <v/>
      </c>
    </row>
    <row r="219">
      <c r="K219" s="6" t="n">
        <v>218</v>
      </c>
      <c r="L219" s="6">
        <f>IF(Saisie!$O218&lt;&gt;"OK",1,"")</f>
        <v/>
      </c>
    </row>
    <row r="220">
      <c r="K220" s="6" t="n">
        <v>219</v>
      </c>
      <c r="L220" s="6">
        <f>IF(Saisie!$O219&lt;&gt;"OK",1,"")</f>
        <v/>
      </c>
    </row>
    <row r="221">
      <c r="K221" s="6" t="n">
        <v>220</v>
      </c>
      <c r="L221" s="6">
        <f>IF(Saisie!$O220&lt;&gt;"OK",1,"")</f>
        <v/>
      </c>
    </row>
    <row r="222">
      <c r="K222" s="6" t="n">
        <v>221</v>
      </c>
      <c r="L222" s="6">
        <f>IF(Saisie!$O221&lt;&gt;"OK",1,"")</f>
        <v/>
      </c>
    </row>
    <row r="223">
      <c r="K223" s="6" t="n">
        <v>222</v>
      </c>
      <c r="L223" s="6">
        <f>IF(Saisie!$O222&lt;&gt;"OK",1,"")</f>
        <v/>
      </c>
    </row>
    <row r="224">
      <c r="K224" s="6" t="n">
        <v>223</v>
      </c>
      <c r="L224" s="6">
        <f>IF(Saisie!$O223&lt;&gt;"OK",1,"")</f>
        <v/>
      </c>
    </row>
    <row r="225">
      <c r="K225" s="6" t="n">
        <v>224</v>
      </c>
      <c r="L225" s="6">
        <f>IF(Saisie!$O224&lt;&gt;"OK",1,"")</f>
        <v/>
      </c>
    </row>
    <row r="226">
      <c r="K226" s="6" t="n">
        <v>225</v>
      </c>
      <c r="L226" s="6">
        <f>IF(Saisie!$O225&lt;&gt;"OK",1,"")</f>
        <v/>
      </c>
    </row>
    <row r="227">
      <c r="K227" s="6" t="n">
        <v>226</v>
      </c>
      <c r="L227" s="6">
        <f>IF(Saisie!$O226&lt;&gt;"OK",1,"")</f>
        <v/>
      </c>
    </row>
    <row r="228">
      <c r="K228" s="6" t="n">
        <v>227</v>
      </c>
      <c r="L228" s="6">
        <f>IF(Saisie!$O227&lt;&gt;"OK",1,"")</f>
        <v/>
      </c>
    </row>
    <row r="229">
      <c r="K229" s="6" t="n">
        <v>228</v>
      </c>
      <c r="L229" s="6">
        <f>IF(Saisie!$O228&lt;&gt;"OK",1,"")</f>
        <v/>
      </c>
    </row>
    <row r="230">
      <c r="K230" s="6" t="n">
        <v>229</v>
      </c>
      <c r="L230" s="6">
        <f>IF(Saisie!$O229&lt;&gt;"OK",1,"")</f>
        <v/>
      </c>
    </row>
    <row r="231">
      <c r="K231" s="6" t="n">
        <v>230</v>
      </c>
      <c r="L231" s="6">
        <f>IF(Saisie!$O230&lt;&gt;"OK",1,"")</f>
        <v/>
      </c>
    </row>
    <row r="232">
      <c r="K232" s="6" t="n">
        <v>231</v>
      </c>
      <c r="L232" s="6">
        <f>IF(Saisie!$O231&lt;&gt;"OK",1,"")</f>
        <v/>
      </c>
    </row>
    <row r="233">
      <c r="K233" s="6" t="n">
        <v>232</v>
      </c>
      <c r="L233" s="6">
        <f>IF(Saisie!$O232&lt;&gt;"OK",1,"")</f>
        <v/>
      </c>
    </row>
    <row r="234">
      <c r="K234" s="6" t="n">
        <v>233</v>
      </c>
      <c r="L234" s="6">
        <f>IF(Saisie!$O233&lt;&gt;"OK",1,"")</f>
        <v/>
      </c>
    </row>
    <row r="235">
      <c r="K235" s="6" t="n">
        <v>234</v>
      </c>
      <c r="L235" s="6">
        <f>IF(Saisie!$O234&lt;&gt;"OK",1,"")</f>
        <v/>
      </c>
    </row>
    <row r="236">
      <c r="K236" s="6" t="n">
        <v>235</v>
      </c>
      <c r="L236" s="6">
        <f>IF(Saisie!$O235&lt;&gt;"OK",1,"")</f>
        <v/>
      </c>
    </row>
    <row r="237">
      <c r="K237" s="6" t="n">
        <v>236</v>
      </c>
      <c r="L237" s="6">
        <f>IF(Saisie!$O236&lt;&gt;"OK",1,"")</f>
        <v/>
      </c>
    </row>
    <row r="238">
      <c r="K238" s="6" t="n">
        <v>237</v>
      </c>
      <c r="L238" s="6">
        <f>IF(Saisie!$O237&lt;&gt;"OK",1,"")</f>
        <v/>
      </c>
    </row>
    <row r="239">
      <c r="K239" s="6" t="n">
        <v>238</v>
      </c>
      <c r="L239" s="6">
        <f>IF(Saisie!$O238&lt;&gt;"OK",1,"")</f>
        <v/>
      </c>
    </row>
    <row r="240">
      <c r="K240" s="6" t="n">
        <v>239</v>
      </c>
      <c r="L240" s="6">
        <f>IF(Saisie!$O239&lt;&gt;"OK",1,"")</f>
        <v/>
      </c>
    </row>
    <row r="241">
      <c r="K241" s="6" t="n">
        <v>240</v>
      </c>
      <c r="L241" s="6">
        <f>IF(Saisie!$O240&lt;&gt;"OK",1,"")</f>
        <v/>
      </c>
    </row>
    <row r="242">
      <c r="K242" s="6" t="n">
        <v>241</v>
      </c>
      <c r="L242" s="6">
        <f>IF(Saisie!$O241&lt;&gt;"OK",1,"")</f>
        <v/>
      </c>
    </row>
    <row r="243">
      <c r="K243" s="6" t="n">
        <v>242</v>
      </c>
      <c r="L243" s="6">
        <f>IF(Saisie!$O242&lt;&gt;"OK",1,"")</f>
        <v/>
      </c>
    </row>
    <row r="244">
      <c r="K244" s="6" t="n">
        <v>243</v>
      </c>
      <c r="L244" s="6">
        <f>IF(Saisie!$O243&lt;&gt;"OK",1,"")</f>
        <v/>
      </c>
    </row>
    <row r="245">
      <c r="K245" s="6" t="n">
        <v>244</v>
      </c>
      <c r="L245" s="6">
        <f>IF(Saisie!$O244&lt;&gt;"OK",1,"")</f>
        <v/>
      </c>
    </row>
    <row r="246">
      <c r="K246" s="6" t="n">
        <v>245</v>
      </c>
      <c r="L246" s="6">
        <f>IF(Saisie!$O245&lt;&gt;"OK",1,"")</f>
        <v/>
      </c>
    </row>
    <row r="247">
      <c r="K247" s="6" t="n">
        <v>246</v>
      </c>
      <c r="L247" s="6">
        <f>IF(Saisie!$O246&lt;&gt;"OK",1,"")</f>
        <v/>
      </c>
    </row>
    <row r="248">
      <c r="K248" s="6" t="n">
        <v>247</v>
      </c>
      <c r="L248" s="6">
        <f>IF(Saisie!$O247&lt;&gt;"OK",1,"")</f>
        <v/>
      </c>
    </row>
    <row r="249">
      <c r="K249" s="6" t="n">
        <v>248</v>
      </c>
      <c r="L249" s="6">
        <f>IF(Saisie!$O248&lt;&gt;"OK",1,"")</f>
        <v/>
      </c>
    </row>
    <row r="250">
      <c r="K250" s="6" t="n">
        <v>249</v>
      </c>
      <c r="L250" s="6">
        <f>IF(Saisie!$O249&lt;&gt;"OK",1,"")</f>
        <v/>
      </c>
    </row>
    <row r="251">
      <c r="K251" s="6" t="n">
        <v>250</v>
      </c>
      <c r="L251" s="6">
        <f>IF(Saisie!$O250&lt;&gt;"OK",1,"")</f>
        <v/>
      </c>
    </row>
  </sheetData>
  <mergeCells count="2">
    <mergeCell ref="A1:I1"/>
    <mergeCell ref="A3:I3"/>
  </mergeCells>
  <conditionalFormatting sqref="A6:I55">
    <cfRule type="expression" priority="1" dxfId="2">
      <formula>$I6&lt;&gt;""</formula>
    </cfRule>
  </conditionalFormatting>
  <pageMargins left="0.75" right="0.75" top="1" bottom="1" header="0.5" footer="0.5"/>
  <pageSetup orientation="landscape" fitToHeight="0" fitToWidth="1"/>
  <headerFooter>
    <oddHeader/>
    <oddFooter>&amp;C&amp;9 &amp;K64748Blecoursgratuit.com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10"/>
  <sheetViews>
    <sheetView workbookViewId="0">
      <selection activeCell="A1" sqref="A1"/>
    </sheetView>
  </sheetViews>
  <sheetFormatPr baseColWidth="8" defaultRowHeight="15"/>
  <cols>
    <col width="36" customWidth="1" min="1" max="1"/>
    <col width="18" customWidth="1" min="2" max="2"/>
    <col width="3" customWidth="1" min="3" max="3"/>
    <col width="14" customWidth="1" min="4" max="4"/>
    <col width="16" customWidth="1" min="5" max="5"/>
    <col width="16" customWidth="1" min="6" max="6"/>
    <col width="14" customWidth="1" min="7" max="7"/>
    <col width="14" customWidth="1" min="8" max="8"/>
  </cols>
  <sheetData>
    <row r="1" ht="28" customHeight="1">
      <c r="A1" s="1" t="inlineStr">
        <is>
          <t>Préparation Déclaration TVA</t>
        </is>
      </c>
    </row>
    <row r="3">
      <c r="A3" s="16" t="inlineStr">
        <is>
          <t>Répartition indicative (à adapter à votre formulaire)</t>
        </is>
      </c>
    </row>
    <row r="5">
      <c r="A5" s="3" t="inlineStr">
        <is>
          <t>Ventes imposables (base)</t>
        </is>
      </c>
      <c r="B5" s="13">
        <f>Synthèse!B4</f>
        <v/>
      </c>
      <c r="D5" s="2" t="inlineStr">
        <is>
          <t>Détail par taux (ventes)</t>
        </is>
      </c>
    </row>
    <row r="6">
      <c r="A6" s="3" t="inlineStr">
        <is>
          <t>TVA collectée</t>
        </is>
      </c>
      <c r="B6" s="13">
        <f>Synthèse!B5</f>
        <v/>
      </c>
      <c r="D6" s="5" t="inlineStr">
        <is>
          <t>Taux</t>
        </is>
      </c>
      <c r="E6" s="5" t="inlineStr">
        <is>
          <t>Base ventes</t>
        </is>
      </c>
      <c r="F6" s="5" t="inlineStr">
        <is>
          <t>TVA collectée</t>
        </is>
      </c>
    </row>
    <row r="7">
      <c r="A7" s="3" t="inlineStr">
        <is>
          <t>Achats déductibles (base)</t>
        </is>
      </c>
      <c r="B7" s="13">
        <f>Synthèse!B6</f>
        <v/>
      </c>
      <c r="D7" s="10" t="n">
        <v>0.2</v>
      </c>
      <c r="E7" s="13">
        <f>SUMIFS(Saisie!$G:$G,Saisie!$C:$C,"Vente",Saisie!$H:$H,D7)</f>
        <v/>
      </c>
      <c r="F7" s="13">
        <f>SUMIFS(Saisie!$I:$I,Saisie!$C:$C,"Vente",Saisie!$H:$H,D7)</f>
        <v/>
      </c>
    </row>
    <row r="8">
      <c r="A8" s="3" t="inlineStr">
        <is>
          <t>TVA déductible</t>
        </is>
      </c>
      <c r="B8" s="13">
        <f>Synthèse!B7</f>
        <v/>
      </c>
      <c r="D8" s="10" t="n">
        <v>0.1</v>
      </c>
      <c r="E8" s="13">
        <f>SUMIFS(Saisie!$G:$G,Saisie!$C:$C,"Vente",Saisie!$H:$H,D8)</f>
        <v/>
      </c>
      <c r="F8" s="13">
        <f>SUMIFS(Saisie!$I:$I,Saisie!$C:$C,"Vente",Saisie!$H:$H,D8)</f>
        <v/>
      </c>
    </row>
    <row r="9">
      <c r="A9" s="3" t="inlineStr">
        <is>
          <t>TVA nette à payer</t>
        </is>
      </c>
      <c r="B9" s="13">
        <f>IF(Synthèse!B8&gt;0,Synthèse!B8,0)</f>
        <v/>
      </c>
      <c r="D9" s="10" t="n">
        <v>0.07000000000000001</v>
      </c>
      <c r="E9" s="13">
        <f>SUMIFS(Saisie!$G:$G,Saisie!$C:$C,"Vente",Saisie!$H:$H,D9)</f>
        <v/>
      </c>
      <c r="F9" s="13">
        <f>SUMIFS(Saisie!$I:$I,Saisie!$C:$C,"Vente",Saisie!$H:$H,D9)</f>
        <v/>
      </c>
    </row>
    <row r="10">
      <c r="A10" s="3" t="inlineStr">
        <is>
          <t>Crédit de TVA</t>
        </is>
      </c>
      <c r="B10" s="13">
        <f>Synthèse!B9</f>
        <v/>
      </c>
      <c r="D10" s="10" t="n">
        <v>0</v>
      </c>
      <c r="E10" s="13">
        <f>SUMIFS(Saisie!$G:$G,Saisie!$C:$C,"Vente",Saisie!$H:$H,D10)</f>
        <v/>
      </c>
      <c r="F10" s="13">
        <f>SUMIFS(Saisie!$I:$I,Saisie!$C:$C,"Vente",Saisie!$H:$H,D10)</f>
        <v/>
      </c>
    </row>
  </sheetData>
  <mergeCells count="3">
    <mergeCell ref="D5:H5"/>
    <mergeCell ref="A3:H3"/>
    <mergeCell ref="A1:H1"/>
  </mergeCells>
  <pageMargins left="0.75" right="0.75" top="1" bottom="1" header="0.5" footer="0.5"/>
  <pageSetup orientation="portrait" fitToHeight="0" fitToWidth="1"/>
  <headerFooter>
    <oddHeader/>
    <oddFooter>&amp;C&amp;9 &amp;K64748Blecoursgratuit.com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2026-01-16T22:23:03Z</dcterms:created>
  <dcterms:modified xmlns:dcterms="http://purl.org/dc/terms/" xmlns:xsi="http://www.w3.org/2001/XMLSchema-instance" xsi:type="dcterms:W3CDTF">2026-01-16T22:23:03Z</dcterms:modified>
</cp:coreProperties>
</file>