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2ee48cec0f40e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01 Dashboard" sheetId="1" r:id="R94421370551d4b51"/>
    <x:sheet xmlns:r="http://schemas.openxmlformats.org/officeDocument/2006/relationships" name="02 Ventes" sheetId="2" r:id="Rb7736914612b4fd2"/>
    <x:sheet xmlns:r="http://schemas.openxmlformats.org/officeDocument/2006/relationships" name="03 Achats" sheetId="3" r:id="Re6ac6e947bf4467e"/>
    <x:sheet xmlns:r="http://schemas.openxmlformats.org/officeDocument/2006/relationships" name="04 Stocks" sheetId="4" r:id="R58bae7c0065c4565"/>
    <x:sheet xmlns:r="http://schemas.openxmlformats.org/officeDocument/2006/relationships" name="05 Personnel" sheetId="5" r:id="R72d119227ecd4b3a"/>
    <x:sheet xmlns:r="http://schemas.openxmlformats.org/officeDocument/2006/relationships" name="06 Charges" sheetId="6" r:id="R343c62159f594a3c"/>
    <x:sheet xmlns:r="http://schemas.openxmlformats.org/officeDocument/2006/relationships" name="07 Gaspillage" sheetId="7" r:id="Rd0b39f23c382499c"/>
    <x:sheet xmlns:r="http://schemas.openxmlformats.org/officeDocument/2006/relationships" name="08 Satisfaction" sheetId="8" r:id="R2d837bdd5d754a90"/>
    <x:sheet xmlns:r="http://schemas.openxmlformats.org/officeDocument/2006/relationships" name="09 Budget" sheetId="9" r:id="Rd22d6786c2c44d97"/>
    <x:sheet xmlns:r="http://schemas.openxmlformats.org/officeDocument/2006/relationships" name="10 Previsions" sheetId="10" r:id="R49efe5d0de8844ed"/>
    <x:sheet xmlns:r="http://schemas.openxmlformats.org/officeDocument/2006/relationships" name="11 KPI" sheetId="11" r:id="R240bc1a66fbf4eaa"/>
    <x:sheet xmlns:r="http://schemas.openxmlformats.org/officeDocument/2006/relationships" name="12 Parametres" sheetId="12" r:id="R4d027079adb34ea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#,##0 &quot;€&quot;"/>
    <x:numFmt numFmtId="201" formatCode="0.0%"/>
    <x:numFmt numFmtId="202" formatCode="#,##0.00 &quot;€&quot;"/>
    <x:numFmt numFmtId="203" formatCode="0.0"/>
    <x:numFmt numFmtId="204" formatCode="yyyy-mm-dd"/>
    <x:numFmt numFmtId="205" formatCode="0%"/>
    <x:numFmt numFmtId="206" formatCode="0.00"/>
  </x:numFmts>
  <x:fonts count="26">
    <x:font>
      <x:sz val="11"/>
      <x:name val="Carlito"/>
    </x:font>
    <x:font>
      <x:b/>
      <x:sz val="20"/>
      <x:color rgb="FFFFFFFF"/>
      <x:name val="Carlito"/>
    </x:font>
    <x:font>
      <x:i/>
      <x:sz val="10"/>
      <x:color rgb="FF123B5D"/>
      <x:name val="Carlito"/>
    </x:font>
    <x:font>
      <x:b/>
      <x:sz val="11"/>
      <x:color rgb="FFFFFFFF"/>
      <x:name val="Carlito"/>
    </x:font>
    <x:font>
      <x:b/>
      <x:sz val="17"/>
      <x:color rgb="FF2471A3"/>
      <x:name val="Carlito"/>
    </x:font>
    <x:font>
      <x:b/>
      <x:sz val="17"/>
      <x:color rgb="FFF39C12"/>
      <x:name val="Carlito"/>
    </x:font>
    <x:font>
      <x:b/>
      <x:sz val="17"/>
      <x:color rgb="FFD64541"/>
      <x:name val="Carlito"/>
    </x:font>
    <x:font>
      <x:b/>
      <x:sz val="17"/>
      <x:color rgb="FF2E8B57"/>
      <x:name val="Carlito"/>
    </x:font>
    <x:font>
      <x:b/>
      <x:sz val="17"/>
      <x:color rgb="FF7D3C98"/>
      <x:name val="Carlito"/>
    </x:font>
    <x:font>
      <x:b/>
      <x:sz val="17"/>
      <x:color rgb="FFC2185B"/>
      <x:name val="Carlito"/>
    </x:font>
    <x:font>
      <x:b/>
      <x:sz val="17"/>
      <x:color rgb="FFB7950B"/>
      <x:name val="Carlito"/>
    </x:font>
    <x:font>
      <x:b/>
      <x:sz val="17"/>
      <x:color rgb="FF16A085"/>
      <x:name val="Carlito"/>
    </x:font>
    <x:font>
      <x:b/>
      <x:sz val="12"/>
      <x:color rgb="FF566573"/>
      <x:name val="Carlito"/>
    </x:font>
    <x:font>
      <x:b/>
      <x:sz val="20"/>
      <x:color rgb="FFFFFFFF"/>
      <x:name val="Aptos"/>
    </x:font>
    <x:font>
      <x:i/>
      <x:sz val="10"/>
      <x:color rgb="FF123B5D"/>
      <x:name val="Aptos"/>
    </x:font>
    <x:font>
      <x:sz val="11"/>
      <x:name val="Aptos"/>
    </x:font>
    <x:font>
      <x:b/>
      <x:sz val="11"/>
      <x:color rgb="FFFFFFFF"/>
      <x:name val="Aptos"/>
    </x:font>
    <x:font>
      <x:b/>
      <x:sz val="17"/>
      <x:color rgb="FF2471A3"/>
      <x:name val="Aptos"/>
    </x:font>
    <x:font>
      <x:b/>
      <x:sz val="17"/>
      <x:color rgb="FFF39C12"/>
      <x:name val="Aptos"/>
    </x:font>
    <x:font>
      <x:b/>
      <x:sz val="17"/>
      <x:color rgb="FFD64541"/>
      <x:name val="Aptos"/>
    </x:font>
    <x:font>
      <x:b/>
      <x:sz val="17"/>
      <x:color rgb="FF2E8B57"/>
      <x:name val="Aptos"/>
    </x:font>
    <x:font>
      <x:b/>
      <x:sz val="17"/>
      <x:color rgb="FF7D3C98"/>
      <x:name val="Aptos"/>
    </x:font>
    <x:font>
      <x:b/>
      <x:sz val="17"/>
      <x:color rgb="FFC2185B"/>
      <x:name val="Aptos"/>
    </x:font>
    <x:font>
      <x:b/>
      <x:sz val="17"/>
      <x:color rgb="FFB7950B"/>
      <x:name val="Aptos"/>
    </x:font>
    <x:font>
      <x:b/>
      <x:sz val="17"/>
      <x:color rgb="FF16A085"/>
      <x:name val="Aptos"/>
    </x:font>
    <x:font>
      <x:b/>
      <x:sz val="12"/>
      <x:color rgb="FF566573"/>
      <x:name val="Aptos"/>
    </x:font>
  </x:fonts>
  <x:fills count="16">
    <x:fill>
      <x:patternFill patternType="none"/>
    </x:fill>
    <x:fill>
      <x:patternFill patternType="gray125"/>
    </x:fill>
    <x:fill>
      <x:patternFill patternType="solid">
        <x:fgColor rgb="FF566573"/>
      </x:patternFill>
    </x:fill>
    <x:fill>
      <x:patternFill patternType="solid">
        <x:fgColor rgb="FFEAF2F8"/>
      </x:patternFill>
    </x:fill>
    <x:fill>
      <x:patternFill patternType="solid">
        <x:fgColor rgb="FFFFF2CC"/>
      </x:patternFill>
    </x:fill>
    <x:fill>
      <x:patternFill patternType="solid">
        <x:fgColor rgb="FF2471A3"/>
      </x:patternFill>
    </x:fill>
    <x:fill>
      <x:patternFill patternType="solid">
        <x:fgColor rgb="FFF39C12"/>
      </x:patternFill>
    </x:fill>
    <x:fill>
      <x:patternFill patternType="solid">
        <x:fgColor rgb="FF16A085"/>
      </x:patternFill>
    </x:fill>
    <x:fill>
      <x:patternFill patternType="solid">
        <x:fgColor rgb="FF7D3C98"/>
      </x:patternFill>
    </x:fill>
    <x:fill>
      <x:patternFill patternType="solid">
        <x:fgColor rgb="FFD64541"/>
      </x:patternFill>
    </x:fill>
    <x:fill>
      <x:patternFill patternType="solid">
        <x:fgColor rgb="FFC2185B"/>
      </x:patternFill>
    </x:fill>
    <x:fill>
      <x:patternFill patternType="solid">
        <x:fgColor rgb="FFB7950B"/>
      </x:patternFill>
    </x:fill>
    <x:fill>
      <x:patternFill patternType="solid">
        <x:fgColor rgb="FF2E8B57"/>
      </x:patternFill>
    </x:fill>
    <x:fill>
      <x:patternFill patternType="solid">
        <x:fgColor rgb="FF123B5D"/>
      </x:patternFill>
    </x:fill>
    <x:fill>
      <x:patternFill patternType="solid">
        <x:fgColor rgb="FFFFFFFF"/>
      </x:patternFill>
    </x:fill>
    <x:fill>
      <x:patternFill patternType="solid">
        <x:fgColor rgb="FFF8F9F9"/>
      </x:patternFill>
    </x:fill>
  </x:fills>
  <x:borders count="146">
    <x:border/>
    <x:border/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</x:borders>
  <x:cellStyleXfs count="1">
    <x:xf numFmtId="0" fontId="0" fillId="0" borderId="0"/>
  </x:cellStyleXfs>
  <x:cellXfs count="137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0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2" xfId="0" applyNumberFormat="1" applyFont="1" applyFill="1" applyBorder="1" applyAlignment="1">
      <x:alignment wrapText="1"/>
    </x:xf>
    <x:xf numFmtId="0" fontId="0" fillId="0" borderId="3" xfId="0" applyNumberFormat="1" applyFont="1" applyFill="1" applyBorder="1" applyAlignment="1">
      <x:alignment wrapText="1"/>
    </x:xf>
    <x:xf numFmtId="0" fontId="0" fillId="0" borderId="4" xfId="0" applyNumberFormat="1" applyFont="1" applyFill="1" applyBorder="1" applyAlignment="1">
      <x:alignment wrapText="1"/>
    </x:xf>
    <x:xf numFmtId="0" fontId="0" fillId="0" borderId="5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6" xfId="0" applyNumberFormat="1" applyFont="1" applyFill="1" applyBorder="1" applyAlignment="1">
      <x:alignment wrapText="1"/>
    </x:xf>
    <x:xf numFmtId="0" fontId="0" fillId="0" borderId="7" xfId="0" applyNumberFormat="1" applyFont="1" applyFill="1" applyBorder="1" applyAlignment="1">
      <x:alignment wrapText="1"/>
    </x:xf>
    <x:xf numFmtId="0" fontId="0" fillId="0" borderId="8" xfId="0" applyNumberFormat="1" applyFont="1" applyFill="1" applyBorder="1" applyAlignment="1">
      <x:alignment wrapText="1"/>
    </x:xf>
    <x:xf numFmtId="0" fontId="0" fillId="0" borderId="9" xfId="0" applyNumberFormat="1" applyFont="1" applyFill="1" applyBorder="1" applyAlignment="1">
      <x:alignment wrapText="1"/>
    </x:xf>
    <x:xf numFmtId="0" fontId="0" fillId="0" borderId="2" xfId="0" applyNumberFormat="1" applyFont="1" applyFill="1" applyBorder="1" applyAlignment="1">
      <x:alignment vertical="center" wrapText="1"/>
    </x:xf>
    <x:xf numFmtId="0" fontId="0" fillId="0" borderId="3" xfId="0" applyNumberFormat="1" applyFont="1" applyFill="1" applyBorder="1" applyAlignment="1">
      <x:alignment vertical="center" wrapText="1"/>
    </x:xf>
    <x:xf numFmtId="0" fontId="0" fillId="0" borderId="4" xfId="0" applyNumberFormat="1" applyFont="1" applyFill="1" applyBorder="1" applyAlignment="1">
      <x:alignment vertical="center" wrapText="1"/>
    </x:xf>
    <x:xf numFmtId="0" fontId="0" fillId="0" borderId="5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6" xfId="0" applyNumberFormat="1" applyFont="1" applyFill="1" applyBorder="1" applyAlignment="1">
      <x:alignment vertical="center" wrapText="1"/>
    </x:xf>
    <x:xf numFmtId="0" fontId="0" fillId="0" borderId="7" xfId="0" applyNumberFormat="1" applyFont="1" applyFill="1" applyBorder="1" applyAlignment="1">
      <x:alignment vertical="center" wrapText="1"/>
    </x:xf>
    <x:xf numFmtId="0" fontId="0" fillId="0" borderId="8" xfId="0" applyNumberFormat="1" applyFont="1" applyFill="1" applyBorder="1" applyAlignment="1">
      <x:alignment vertical="center" wrapText="1"/>
    </x:xf>
    <x:xf numFmtId="0" fontId="0" fillId="0" borderId="9" xfId="0" applyNumberFormat="1" applyFont="1" applyFill="1" applyBorder="1" applyAlignment="1">
      <x:alignment vertical="center" wrapText="1"/>
    </x:xf>
    <x:xf numFmtId="0" fontId="0" fillId="0" borderId="10" xfId="0" applyNumberFormat="1" applyFont="1" applyFill="1" applyBorder="1"/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0" xfId="0" applyNumberFormat="1" applyFont="1" applyFill="1" applyBorder="1" applyAlignment="1">
      <x:alignment wrapText="1"/>
    </x:xf>
    <x:xf numFmtId="0" fontId="0" fillId="0" borderId="11" xfId="0" applyNumberFormat="1" applyFont="1" applyFill="1" applyBorder="1" applyAlignment="1">
      <x:alignment wrapText="1"/>
    </x:xf>
    <x:xf numFmtId="0" fontId="0" fillId="0" borderId="12" xfId="0" applyNumberFormat="1" applyFont="1" applyFill="1" applyBorder="1" applyAlignment="1">
      <x:alignment wrapText="1"/>
    </x:xf>
    <x:xf numFmtId="0" fontId="0" fillId="0" borderId="13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4" xfId="0" applyNumberFormat="1" applyFont="1" applyFill="1" applyBorder="1" applyAlignment="1">
      <x:alignment wrapText="1"/>
    </x:xf>
    <x:xf numFmtId="0" fontId="0" fillId="0" borderId="15" xfId="0" applyNumberFormat="1" applyFont="1" applyFill="1" applyBorder="1" applyAlignment="1">
      <x:alignment wrapText="1"/>
    </x:xf>
    <x:xf numFmtId="0" fontId="0" fillId="0" borderId="16" xfId="0" applyNumberFormat="1" applyFont="1" applyFill="1" applyBorder="1" applyAlignment="1">
      <x:alignment wrapText="1"/>
    </x:xf>
    <x:xf numFmtId="0" fontId="0" fillId="0" borderId="17" xfId="0" applyNumberFormat="1" applyFont="1" applyFill="1" applyBorder="1" applyAlignment="1">
      <x:alignment wrapText="1"/>
    </x:xf>
    <x:xf numFmtId="0" fontId="0" fillId="0" borderId="10" xfId="0" applyNumberFormat="1" applyFont="1" applyFill="1" applyBorder="1" applyAlignment="1">
      <x:alignment vertical="center" wrapText="1"/>
    </x:xf>
    <x:xf numFmtId="0" fontId="0" fillId="0" borderId="11" xfId="0" applyNumberFormat="1" applyFont="1" applyFill="1" applyBorder="1" applyAlignment="1">
      <x:alignment vertical="center" wrapText="1"/>
    </x:xf>
    <x:xf numFmtId="0" fontId="0" fillId="0" borderId="12" xfId="0" applyNumberFormat="1" applyFont="1" applyFill="1" applyBorder="1" applyAlignment="1">
      <x:alignment vertical="center" wrapText="1"/>
    </x:xf>
    <x:xf numFmtId="0" fontId="0" fillId="0" borderId="13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0" borderId="14" xfId="0" applyNumberFormat="1" applyFont="1" applyFill="1" applyBorder="1" applyAlignment="1">
      <x:alignment vertical="center" wrapText="1"/>
    </x:xf>
    <x:xf numFmtId="0" fontId="0" fillId="0" borderId="15" xfId="0" applyNumberFormat="1" applyFont="1" applyFill="1" applyBorder="1" applyAlignment="1">
      <x:alignment vertical="center" wrapText="1"/>
    </x:xf>
    <x:xf numFmtId="0" fontId="0" fillId="0" borderId="16" xfId="0" applyNumberFormat="1" applyFont="1" applyFill="1" applyBorder="1" applyAlignment="1">
      <x:alignment vertical="center" wrapText="1"/>
    </x:xf>
    <x:xf numFmtId="0" fontId="0" fillId="0" borderId="17" xfId="0" applyNumberFormat="1" applyFont="1" applyFill="1" applyBorder="1" applyAlignment="1">
      <x:alignment vertical="center" wrapText="1"/>
    </x:xf>
    <x:xf numFmtId="0" fontId="0" fillId="4" borderId="3" xfId="0" applyNumberFormat="1" applyFont="1" applyFill="1" applyBorder="1" applyAlignment="1">
      <x:alignment vertical="center" wrapText="1"/>
    </x:xf>
    <x:xf numFmtId="0" fontId="0" fillId="4" borderId="0" xfId="0" applyNumberFormat="1" applyFont="1" applyFill="1" applyBorder="1" applyAlignment="1">
      <x:alignment vertical="center" wrapText="1"/>
    </x:xf>
    <x:xf numFmtId="0" fontId="0" fillId="4" borderId="8" xfId="0" applyNumberFormat="1" applyFont="1" applyFill="1" applyBorder="1" applyAlignment="1">
      <x:alignment vertical="center" wrapText="1"/>
    </x:xf>
    <x:xf numFmtId="0" fontId="0" fillId="4" borderId="11" xfId="0" applyNumberFormat="1" applyFont="1" applyFill="1" applyBorder="1" applyAlignment="1">
      <x:alignment vertical="center" wrapText="1"/>
    </x:xf>
    <x:xf numFmtId="0" fontId="0" fillId="4" borderId="1" xfId="0" applyNumberFormat="1" applyFont="1" applyFill="1" applyBorder="1" applyAlignment="1">
      <x:alignment vertical="center" wrapText="1"/>
    </x:xf>
    <x:xf numFmtId="0" fontId="0" fillId="4" borderId="16" xfId="0" applyNumberFormat="1" applyFont="1" applyFill="1" applyBorder="1" applyAlignment="1">
      <x:alignment vertical="center" wrapText="1"/>
    </x:xf>
    <x:xf numFmtId="200" fontId="0" fillId="4" borderId="3" xfId="0" applyNumberFormat="1" applyFont="1" applyFill="1" applyBorder="1" applyAlignment="1">
      <x:alignment vertical="center" wrapText="1"/>
    </x:xf>
    <x:xf numFmtId="200" fontId="0" fillId="4" borderId="11" xfId="0" applyNumberFormat="1" applyFont="1" applyFill="1" applyBorder="1" applyAlignment="1">
      <x:alignment vertical="center" wrapText="1"/>
    </x:xf>
    <x:xf numFmtId="201" fontId="0" fillId="4" borderId="0" xfId="0" applyNumberFormat="1" applyFont="1" applyFill="1" applyBorder="1" applyAlignment="1">
      <x:alignment vertical="center" wrapText="1"/>
    </x:xf>
    <x:xf numFmtId="201" fontId="0" fillId="4" borderId="1" xfId="0" applyNumberFormat="1" applyFont="1" applyFill="1" applyBorder="1" applyAlignment="1">
      <x:alignment vertical="center" wrapText="1"/>
    </x:xf>
    <x:xf numFmtId="202" fontId="0" fillId="4" borderId="0" xfId="0" applyNumberFormat="1" applyFont="1" applyFill="1" applyBorder="1" applyAlignment="1">
      <x:alignment vertical="center" wrapText="1"/>
    </x:xf>
    <x:xf numFmtId="202" fontId="0" fillId="4" borderId="1" xfId="0" applyNumberFormat="1" applyFont="1" applyFill="1" applyBorder="1" applyAlignment="1">
      <x:alignment vertical="center" wrapText="1"/>
    </x:xf>
    <x:xf numFmtId="203" fontId="0" fillId="4" borderId="0" xfId="0" applyNumberFormat="1" applyFont="1" applyFill="1" applyBorder="1" applyAlignment="1">
      <x:alignment vertical="center" wrapText="1"/>
    </x:xf>
    <x:xf numFmtId="203" fontId="0" fillId="4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204" fontId="0" fillId="0" borderId="2" xfId="0" applyNumberFormat="1" applyFont="1" applyFill="1" applyBorder="1" applyAlignment="1">
      <x:alignment vertical="center" wrapText="1"/>
    </x:xf>
    <x:xf numFmtId="204" fontId="0" fillId="0" borderId="5" xfId="0" applyNumberFormat="1" applyFont="1" applyFill="1" applyBorder="1" applyAlignment="1">
      <x:alignment vertical="center" wrapText="1"/>
    </x:xf>
    <x:xf numFmtId="204" fontId="0" fillId="0" borderId="7" xfId="0" applyNumberFormat="1" applyFont="1" applyFill="1" applyBorder="1" applyAlignment="1">
      <x:alignment vertical="center" wrapText="1"/>
    </x:xf>
    <x:xf numFmtId="204" fontId="0" fillId="0" borderId="10" xfId="0" applyNumberFormat="1" applyFont="1" applyFill="1" applyBorder="1" applyAlignment="1">
      <x:alignment vertical="center" wrapText="1"/>
    </x:xf>
    <x:xf numFmtId="204" fontId="0" fillId="0" borderId="13" xfId="0" applyNumberFormat="1" applyFont="1" applyFill="1" applyBorder="1" applyAlignment="1">
      <x:alignment vertical="center" wrapText="1"/>
    </x:xf>
    <x:xf numFmtId="204" fontId="0" fillId="0" borderId="15" xfId="0" applyNumberFormat="1" applyFont="1" applyFill="1" applyBorder="1" applyAlignment="1">
      <x:alignment vertical="center" wrapText="1"/>
    </x:xf>
    <x:xf numFmtId="202" fontId="0" fillId="0" borderId="3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8" xfId="0" applyNumberFormat="1" applyFont="1" applyFill="1" applyBorder="1" applyAlignment="1">
      <x:alignment vertical="center" wrapText="1"/>
    </x:xf>
    <x:xf numFmtId="202" fontId="0" fillId="0" borderId="1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202" fontId="0" fillId="0" borderId="16" xfId="0" applyNumberFormat="1" applyFont="1" applyFill="1" applyBorder="1" applyAlignment="1">
      <x:alignment vertical="center" wrapText="1"/>
    </x:xf>
    <x:xf numFmtId="201" fontId="0" fillId="0" borderId="3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1" fontId="0" fillId="0" borderId="8" xfId="0" applyNumberFormat="1" applyFont="1" applyFill="1" applyBorder="1" applyAlignment="1">
      <x:alignment vertical="center" wrapText="1"/>
    </x:xf>
    <x:xf numFmtId="201" fontId="0" fillId="0" borderId="1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1" fontId="0" fillId="0" borderId="16" xfId="0" applyNumberFormat="1" applyFont="1" applyFill="1" applyBorder="1" applyAlignment="1">
      <x:alignment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202" fontId="0" fillId="0" borderId="4" xfId="0" applyNumberFormat="1" applyFont="1" applyFill="1" applyBorder="1" applyAlignment="1">
      <x:alignment vertical="center" wrapText="1"/>
    </x:xf>
    <x:xf numFmtId="202" fontId="0" fillId="0" borderId="6" xfId="0" applyNumberFormat="1" applyFont="1" applyFill="1" applyBorder="1" applyAlignment="1">
      <x:alignment vertical="center" wrapText="1"/>
    </x:xf>
    <x:xf numFmtId="202" fontId="0" fillId="0" borderId="9" xfId="0" applyNumberFormat="1" applyFont="1" applyFill="1" applyBorder="1" applyAlignment="1">
      <x:alignment vertical="center" wrapText="1"/>
    </x:xf>
    <x:xf numFmtId="202" fontId="0" fillId="0" borderId="12" xfId="0" applyNumberFormat="1" applyFont="1" applyFill="1" applyBorder="1" applyAlignment="1">
      <x:alignment vertical="center" wrapText="1"/>
    </x:xf>
    <x:xf numFmtId="202" fontId="0" fillId="0" borderId="14" xfId="0" applyNumberFormat="1" applyFont="1" applyFill="1" applyBorder="1" applyAlignment="1">
      <x:alignment vertical="center" wrapText="1"/>
    </x:xf>
    <x:xf numFmtId="202" fontId="0" fillId="0" borderId="17" xfId="0" applyNumberFormat="1" applyFont="1" applyFill="1" applyBorder="1" applyAlignment="1">
      <x:alignment vertical="center" wrapText="1"/>
    </x:xf>
    <x:xf numFmtId="205" fontId="0" fillId="0" borderId="3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 applyAlignment="1">
      <x:alignment vertical="center" wrapText="1"/>
    </x:xf>
    <x:xf numFmtId="205" fontId="0" fillId="0" borderId="8" xfId="0" applyNumberFormat="1" applyFont="1" applyFill="1" applyBorder="1" applyAlignment="1">
      <x:alignment vertical="center" wrapText="1"/>
    </x:xf>
    <x:xf numFmtId="205" fontId="0" fillId="0" borderId="11" xfId="0" applyNumberFormat="1" applyFont="1" applyFill="1" applyBorder="1" applyAlignment="1">
      <x:alignment vertical="center" wrapText="1"/>
    </x:xf>
    <x:xf numFmtId="205" fontId="0" fillId="0" borderId="1" xfId="0" applyNumberFormat="1" applyFont="1" applyFill="1" applyBorder="1" applyAlignment="1">
      <x:alignment vertical="center" wrapText="1"/>
    </x:xf>
    <x:xf numFmtId="205" fontId="0" fillId="0" borderId="16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/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horizontal="center" wrapText="1"/>
    </x:xf>
    <x:xf numFmtId="0" fontId="3" fillId="8" borderId="0" xfId="0" applyNumberFormat="1" applyFont="1" applyFill="1" applyBorder="1" applyAlignment="1">
      <x:alignment horizontal="center" vertical="center" wrapText="1"/>
    </x:xf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horizontal="center" wrapText="1"/>
    </x:xf>
    <x:xf numFmtId="0" fontId="3" fillId="8" borderId="1" xfId="0" applyNumberFormat="1" applyFont="1" applyFill="1" applyBorder="1" applyAlignment="1">
      <x:alignment horizontal="center" vertical="center" wrapText="1"/>
    </x:xf>
    <x:xf numFmtId="200" fontId="0" fillId="0" borderId="3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8" xfId="0" applyNumberFormat="1" applyFont="1" applyFill="1" applyBorder="1" applyAlignment="1">
      <x:alignment vertical="center" wrapText="1"/>
    </x:xf>
    <x:xf numFmtId="200" fontId="0" fillId="0" borderId="1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0" fontId="0" fillId="0" borderId="16" xfId="0" applyNumberFormat="1" applyFont="1" applyFill="1" applyBorder="1" applyAlignment="1">
      <x:alignment vertical="center" wrapText="1"/>
    </x:xf>
    <x:xf numFmtId="206" fontId="0" fillId="0" borderId="3" xfId="0" applyNumberFormat="1" applyFont="1" applyFill="1" applyBorder="1" applyAlignment="1">
      <x:alignment vertical="center" wrapText="1"/>
    </x:xf>
    <x:xf numFmtId="206" fontId="0" fillId="0" borderId="0" xfId="0" applyNumberFormat="1" applyFont="1" applyFill="1" applyBorder="1" applyAlignment="1">
      <x:alignment vertical="center" wrapText="1"/>
    </x:xf>
    <x:xf numFmtId="206" fontId="0" fillId="0" borderId="8" xfId="0" applyNumberFormat="1" applyFont="1" applyFill="1" applyBorder="1" applyAlignment="1">
      <x:alignment vertical="center" wrapText="1"/>
    </x:xf>
    <x:xf numFmtId="206" fontId="0" fillId="0" borderId="11" xfId="0" applyNumberFormat="1" applyFont="1" applyFill="1" applyBorder="1" applyAlignment="1">
      <x:alignment vertical="center" wrapText="1"/>
    </x:xf>
    <x:xf numFmtId="206" fontId="0" fillId="0" borderId="1" xfId="0" applyNumberFormat="1" applyFont="1" applyFill="1" applyBorder="1" applyAlignment="1">
      <x:alignment vertical="center" wrapText="1"/>
    </x:xf>
    <x:xf numFmtId="206" fontId="0" fillId="0" borderId="16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3" fillId="10" borderId="0" xfId="0" applyNumberFormat="1" applyFont="1" applyFill="1" applyBorder="1" applyAlignment="1">
      <x:alignment horizontal="center" vertical="center" wrapText="1"/>
    </x:xf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horizontal="center" wrapText="1"/>
    </x:xf>
    <x:xf numFmtId="0" fontId="3" fillId="10" borderId="1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wrapText="1"/>
    </x:xf>
    <x:xf numFmtId="0" fontId="3" fillId="11" borderId="0" xfId="0" applyNumberFormat="1" applyFont="1" applyFill="1" applyBorder="1" applyAlignment="1">
      <x:alignment horizontal="center" wrapText="1"/>
    </x:xf>
    <x:xf numFmtId="0" fontId="3" fillId="11" borderId="0" xfId="0" applyNumberFormat="1" applyFont="1" applyFill="1" applyBorder="1" applyAlignment="1">
      <x:alignment horizontal="center" vertical="center" wrapText="1"/>
    </x:xf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wrapText="1"/>
    </x:xf>
    <x:xf numFmtId="0" fontId="3" fillId="11" borderId="1" xfId="0" applyNumberFormat="1" applyFont="1" applyFill="1" applyBorder="1" applyAlignment="1">
      <x:alignment horizontal="center" wrapText="1"/>
    </x:xf>
    <x:xf numFmtId="0" fontId="3" fillId="11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 applyAlignment="1">
      <x:alignment horizontal="center" vertical="center"/>
    </x:xf>
    <x:xf numFmtId="0" fontId="3" fillId="12" borderId="0" xfId="0" applyNumberFormat="1" applyFont="1" applyFill="1" applyBorder="1"/>
    <x:xf numFmtId="0" fontId="3" fillId="12" borderId="0" xfId="0" applyNumberFormat="1" applyFont="1" applyFill="1" applyBorder="1" applyAlignment="1">
      <x:alignment wrapText="1"/>
    </x:xf>
    <x:xf numFmtId="0" fontId="3" fillId="12" borderId="0" xfId="0" applyNumberFormat="1" applyFont="1" applyFill="1" applyBorder="1" applyAlignment="1">
      <x:alignment horizontal="center" wrapText="1"/>
    </x:xf>
    <x:xf numFmtId="0" fontId="3" fillId="12" borderId="0" xfId="0" applyNumberFormat="1" applyFont="1" applyFill="1" applyBorder="1" applyAlignment="1">
      <x:alignment horizontal="center" vertical="center" wrapText="1"/>
    </x:xf>
    <x:xf numFmtId="0" fontId="3" fillId="12" borderId="1" xfId="0" applyNumberFormat="1" applyFont="1" applyFill="1" applyBorder="1"/>
    <x:xf numFmtId="0" fontId="3" fillId="12" borderId="1" xfId="0" applyNumberFormat="1" applyFont="1" applyFill="1" applyBorder="1" applyAlignment="1">
      <x:alignment wrapText="1"/>
    </x:xf>
    <x:xf numFmtId="0" fontId="3" fillId="12" borderId="1" xfId="0" applyNumberFormat="1" applyFont="1" applyFill="1" applyBorder="1" applyAlignment="1">
      <x:alignment horizontal="center" wrapText="1"/>
    </x:xf>
    <x:xf numFmtId="0" fontId="3" fillId="12" borderId="1" xfId="0" applyNumberFormat="1" applyFont="1" applyFill="1" applyBorder="1" applyAlignment="1">
      <x:alignment horizontal="center" vertical="center" wrapText="1"/>
    </x:xf>
    <x:xf numFmtId="201" fontId="0" fillId="0" borderId="4" xfId="0" applyNumberFormat="1" applyFont="1" applyFill="1" applyBorder="1" applyAlignment="1">
      <x:alignment vertical="center" wrapText="1"/>
    </x:xf>
    <x:xf numFmtId="201" fontId="0" fillId="0" borderId="6" xfId="0" applyNumberFormat="1" applyFont="1" applyFill="1" applyBorder="1" applyAlignment="1">
      <x:alignment vertical="center" wrapText="1"/>
    </x:xf>
    <x:xf numFmtId="201" fontId="0" fillId="0" borderId="9" xfId="0" applyNumberFormat="1" applyFont="1" applyFill="1" applyBorder="1" applyAlignment="1">
      <x:alignment vertical="center" wrapText="1"/>
    </x:xf>
    <x:xf numFmtId="201" fontId="0" fillId="0" borderId="12" xfId="0" applyNumberFormat="1" applyFont="1" applyFill="1" applyBorder="1" applyAlignment="1">
      <x:alignment vertical="center" wrapText="1"/>
    </x:xf>
    <x:xf numFmtId="201" fontId="0" fillId="0" borderId="14" xfId="0" applyNumberFormat="1" applyFont="1" applyFill="1" applyBorder="1" applyAlignment="1">
      <x:alignment vertical="center" wrapText="1"/>
    </x:xf>
    <x:xf numFmtId="201" fontId="0" fillId="0" borderId="17" xfId="0" applyNumberFormat="1" applyFont="1" applyFill="1" applyBorder="1" applyAlignment="1">
      <x:alignment vertical="center" wrapText="1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1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center"/>
    </x:xf>
    <x:xf numFmtId="0" fontId="1" fillId="13" borderId="1" xfId="0" applyNumberFormat="1" applyFont="1" applyFill="1" applyBorder="1" applyAlignment="1">
      <x:alignment horizontal="center" vertical="center"/>
    </x:xf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wrapText="1"/>
    </x:xf>
    <x:xf numFmtId="0" fontId="3" fillId="13" borderId="0" xfId="0" applyNumberFormat="1" applyFont="1" applyFill="1" applyBorder="1" applyAlignment="1">
      <x:alignment horizontal="center" wrapText="1"/>
    </x:xf>
    <x:xf numFmtId="0" fontId="3" fillId="13" borderId="0" xfId="0" applyNumberFormat="1" applyFont="1" applyFill="1" applyBorder="1" applyAlignment="1">
      <x:alignment horizontal="center" vertical="center" wrapText="1"/>
    </x:xf>
    <x:xf numFmtId="0" fontId="3" fillId="13" borderId="1" xfId="0" applyNumberFormat="1" applyFont="1" applyFill="1" applyBorder="1"/>
    <x:xf numFmtId="0" fontId="3" fillId="13" borderId="1" xfId="0" applyNumberFormat="1" applyFont="1" applyFill="1" applyBorder="1" applyAlignment="1">
      <x:alignment wrapText="1"/>
    </x:xf>
    <x:xf numFmtId="0" fontId="3" fillId="13" borderId="1" xfId="0" applyNumberFormat="1" applyFont="1" applyFill="1" applyBorder="1" applyAlignment="1">
      <x:alignment horizontal="center" wrapText="1"/>
    </x:xf>
    <x:xf numFmtId="0" fontId="3" fillId="13" borderId="1" xfId="0" applyNumberFormat="1" applyFont="1" applyFill="1" applyBorder="1" applyAlignment="1">
      <x:alignment horizontal="center"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vertical="center" wrapText="1"/>
    </x:xf>
    <x:xf numFmtId="0" fontId="3" fillId="5" borderId="0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4" fillId="14" borderId="0" xfId="0" applyNumberFormat="1" applyFont="1" applyFill="1" applyBorder="1"/>
    <x:xf numFmtId="0" fontId="4" fillId="14" borderId="18" xfId="0" applyNumberFormat="1" applyFont="1" applyFill="1" applyBorder="1"/>
    <x:xf numFmtId="0" fontId="4" fillId="14" borderId="19" xfId="0" applyNumberFormat="1" applyFont="1" applyFill="1" applyBorder="1"/>
    <x:xf numFmtId="0" fontId="4" fillId="14" borderId="20" xfId="0" applyNumberFormat="1" applyFont="1" applyFill="1" applyBorder="1"/>
    <x:xf numFmtId="0" fontId="4" fillId="14" borderId="21" xfId="0" applyNumberFormat="1" applyFont="1" applyFill="1" applyBorder="1"/>
    <x:xf numFmtId="0" fontId="4" fillId="14" borderId="22" xfId="0" applyNumberFormat="1" applyFont="1" applyFill="1" applyBorder="1"/>
    <x:xf numFmtId="0" fontId="4" fillId="14" borderId="23" xfId="0" applyNumberFormat="1" applyFont="1" applyFill="1" applyBorder="1"/>
    <x:xf numFmtId="0" fontId="4" fillId="14" borderId="24" xfId="0" applyNumberFormat="1" applyFont="1" applyFill="1" applyBorder="1"/>
    <x:xf numFmtId="0" fontId="4" fillId="14" borderId="25" xfId="0" applyNumberFormat="1" applyFont="1" applyFill="1" applyBorder="1"/>
    <x:xf numFmtId="200" fontId="4" fillId="14" borderId="18" xfId="0" applyNumberFormat="1" applyFont="1" applyFill="1" applyBorder="1"/>
    <x:xf numFmtId="200" fontId="4" fillId="14" borderId="19" xfId="0" applyNumberFormat="1" applyFont="1" applyFill="1" applyBorder="1"/>
    <x:xf numFmtId="200" fontId="4" fillId="14" borderId="20" xfId="0" applyNumberFormat="1" applyFont="1" applyFill="1" applyBorder="1"/>
    <x:xf numFmtId="200" fontId="4" fillId="14" borderId="21" xfId="0" applyNumberFormat="1" applyFont="1" applyFill="1" applyBorder="1"/>
    <x:xf numFmtId="200" fontId="4" fillId="14" borderId="0" xfId="0" applyNumberFormat="1" applyFont="1" applyFill="1" applyBorder="1"/>
    <x:xf numFmtId="200" fontId="4" fillId="14" borderId="22" xfId="0" applyNumberFormat="1" applyFont="1" applyFill="1" applyBorder="1"/>
    <x:xf numFmtId="200" fontId="4" fillId="14" borderId="23" xfId="0" applyNumberFormat="1" applyFont="1" applyFill="1" applyBorder="1"/>
    <x:xf numFmtId="200" fontId="4" fillId="14" borderId="24" xfId="0" applyNumberFormat="1" applyFont="1" applyFill="1" applyBorder="1"/>
    <x:xf numFmtId="200" fontId="4" fillId="14" borderId="25" xfId="0" applyNumberFormat="1" applyFont="1" applyFill="1" applyBorder="1"/>
    <x:xf numFmtId="200" fontId="4" fillId="14" borderId="18" xfId="0" applyNumberFormat="1" applyFont="1" applyFill="1" applyBorder="1" applyAlignment="1">
      <x:alignment horizontal="center"/>
    </x:xf>
    <x:xf numFmtId="200" fontId="4" fillId="14" borderId="19" xfId="0" applyNumberFormat="1" applyFont="1" applyFill="1" applyBorder="1" applyAlignment="1">
      <x:alignment horizontal="center"/>
    </x:xf>
    <x:xf numFmtId="200" fontId="4" fillId="14" borderId="20" xfId="0" applyNumberFormat="1" applyFont="1" applyFill="1" applyBorder="1" applyAlignment="1">
      <x:alignment horizontal="center"/>
    </x:xf>
    <x:xf numFmtId="200" fontId="4" fillId="14" borderId="21" xfId="0" applyNumberFormat="1" applyFont="1" applyFill="1" applyBorder="1" applyAlignment="1">
      <x:alignment horizontal="center"/>
    </x:xf>
    <x:xf numFmtId="200" fontId="4" fillId="14" borderId="0" xfId="0" applyNumberFormat="1" applyFont="1" applyFill="1" applyBorder="1" applyAlignment="1">
      <x:alignment horizontal="center"/>
    </x:xf>
    <x:xf numFmtId="200" fontId="4" fillId="14" borderId="22" xfId="0" applyNumberFormat="1" applyFont="1" applyFill="1" applyBorder="1" applyAlignment="1">
      <x:alignment horizontal="center"/>
    </x:xf>
    <x:xf numFmtId="200" fontId="4" fillId="14" borderId="23" xfId="0" applyNumberFormat="1" applyFont="1" applyFill="1" applyBorder="1" applyAlignment="1">
      <x:alignment horizontal="center"/>
    </x:xf>
    <x:xf numFmtId="200" fontId="4" fillId="14" borderId="24" xfId="0" applyNumberFormat="1" applyFont="1" applyFill="1" applyBorder="1" applyAlignment="1">
      <x:alignment horizontal="center"/>
    </x:xf>
    <x:xf numFmtId="200" fontId="4" fillId="14" borderId="25" xfId="0" applyNumberFormat="1" applyFont="1" applyFill="1" applyBorder="1" applyAlignment="1">
      <x:alignment horizontal="center"/>
    </x:xf>
    <x:xf numFmtId="200" fontId="4" fillId="14" borderId="18" xfId="0" applyNumberFormat="1" applyFont="1" applyFill="1" applyBorder="1" applyAlignment="1">
      <x:alignment horizontal="center" vertical="center"/>
    </x:xf>
    <x:xf numFmtId="200" fontId="4" fillId="14" borderId="19" xfId="0" applyNumberFormat="1" applyFont="1" applyFill="1" applyBorder="1" applyAlignment="1">
      <x:alignment horizontal="center" vertical="center"/>
    </x:xf>
    <x:xf numFmtId="200" fontId="4" fillId="14" borderId="20" xfId="0" applyNumberFormat="1" applyFont="1" applyFill="1" applyBorder="1" applyAlignment="1">
      <x:alignment horizontal="center" vertical="center"/>
    </x:xf>
    <x:xf numFmtId="200" fontId="4" fillId="14" borderId="21" xfId="0" applyNumberFormat="1" applyFont="1" applyFill="1" applyBorder="1" applyAlignment="1">
      <x:alignment horizontal="center" vertical="center"/>
    </x:xf>
    <x:xf numFmtId="200" fontId="4" fillId="14" borderId="0" xfId="0" applyNumberFormat="1" applyFont="1" applyFill="1" applyBorder="1" applyAlignment="1">
      <x:alignment horizontal="center" vertical="center"/>
    </x:xf>
    <x:xf numFmtId="200" fontId="4" fillId="14" borderId="22" xfId="0" applyNumberFormat="1" applyFont="1" applyFill="1" applyBorder="1" applyAlignment="1">
      <x:alignment horizontal="center" vertical="center"/>
    </x:xf>
    <x:xf numFmtId="200" fontId="4" fillId="14" borderId="23" xfId="0" applyNumberFormat="1" applyFont="1" applyFill="1" applyBorder="1" applyAlignment="1">
      <x:alignment horizontal="center" vertical="center"/>
    </x:xf>
    <x:xf numFmtId="200" fontId="4" fillId="14" borderId="24" xfId="0" applyNumberFormat="1" applyFont="1" applyFill="1" applyBorder="1" applyAlignment="1">
      <x:alignment horizontal="center" vertical="center"/>
    </x:xf>
    <x:xf numFmtId="200" fontId="4" fillId="14" borderId="25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4" fillId="14" borderId="1" xfId="0" applyNumberFormat="1" applyFont="1" applyFill="1" applyBorder="1"/>
    <x:xf numFmtId="0" fontId="4" fillId="14" borderId="26" xfId="0" applyNumberFormat="1" applyFont="1" applyFill="1" applyBorder="1"/>
    <x:xf numFmtId="0" fontId="4" fillId="14" borderId="27" xfId="0" applyNumberFormat="1" applyFont="1" applyFill="1" applyBorder="1"/>
    <x:xf numFmtId="0" fontId="4" fillId="14" borderId="28" xfId="0" applyNumberFormat="1" applyFont="1" applyFill="1" applyBorder="1"/>
    <x:xf numFmtId="0" fontId="4" fillId="14" borderId="29" xfId="0" applyNumberFormat="1" applyFont="1" applyFill="1" applyBorder="1"/>
    <x:xf numFmtId="0" fontId="4" fillId="14" borderId="30" xfId="0" applyNumberFormat="1" applyFont="1" applyFill="1" applyBorder="1"/>
    <x:xf numFmtId="0" fontId="4" fillId="14" borderId="31" xfId="0" applyNumberFormat="1" applyFont="1" applyFill="1" applyBorder="1"/>
    <x:xf numFmtId="0" fontId="4" fillId="14" borderId="32" xfId="0" applyNumberFormat="1" applyFont="1" applyFill="1" applyBorder="1"/>
    <x:xf numFmtId="0" fontId="4" fillId="14" borderId="33" xfId="0" applyNumberFormat="1" applyFont="1" applyFill="1" applyBorder="1"/>
    <x:xf numFmtId="200" fontId="4" fillId="14" borderId="26" xfId="0" applyNumberFormat="1" applyFont="1" applyFill="1" applyBorder="1"/>
    <x:xf numFmtId="200" fontId="4" fillId="14" borderId="27" xfId="0" applyNumberFormat="1" applyFont="1" applyFill="1" applyBorder="1"/>
    <x:xf numFmtId="200" fontId="4" fillId="14" borderId="28" xfId="0" applyNumberFormat="1" applyFont="1" applyFill="1" applyBorder="1"/>
    <x:xf numFmtId="200" fontId="4" fillId="14" borderId="29" xfId="0" applyNumberFormat="1" applyFont="1" applyFill="1" applyBorder="1"/>
    <x:xf numFmtId="200" fontId="4" fillId="14" borderId="1" xfId="0" applyNumberFormat="1" applyFont="1" applyFill="1" applyBorder="1"/>
    <x:xf numFmtId="200" fontId="4" fillId="14" borderId="30" xfId="0" applyNumberFormat="1" applyFont="1" applyFill="1" applyBorder="1"/>
    <x:xf numFmtId="200" fontId="4" fillId="14" borderId="31" xfId="0" applyNumberFormat="1" applyFont="1" applyFill="1" applyBorder="1"/>
    <x:xf numFmtId="200" fontId="4" fillId="14" borderId="32" xfId="0" applyNumberFormat="1" applyFont="1" applyFill="1" applyBorder="1"/>
    <x:xf numFmtId="200" fontId="4" fillId="14" borderId="33" xfId="0" applyNumberFormat="1" applyFont="1" applyFill="1" applyBorder="1"/>
    <x:xf numFmtId="200" fontId="4" fillId="14" borderId="26" xfId="0" applyNumberFormat="1" applyFont="1" applyFill="1" applyBorder="1" applyAlignment="1">
      <x:alignment horizontal="center"/>
    </x:xf>
    <x:xf numFmtId="200" fontId="4" fillId="14" borderId="27" xfId="0" applyNumberFormat="1" applyFont="1" applyFill="1" applyBorder="1" applyAlignment="1">
      <x:alignment horizontal="center"/>
    </x:xf>
    <x:xf numFmtId="200" fontId="4" fillId="14" borderId="28" xfId="0" applyNumberFormat="1" applyFont="1" applyFill="1" applyBorder="1" applyAlignment="1">
      <x:alignment horizontal="center"/>
    </x:xf>
    <x:xf numFmtId="200" fontId="4" fillId="14" borderId="29" xfId="0" applyNumberFormat="1" applyFont="1" applyFill="1" applyBorder="1" applyAlignment="1">
      <x:alignment horizontal="center"/>
    </x:xf>
    <x:xf numFmtId="200" fontId="4" fillId="14" borderId="1" xfId="0" applyNumberFormat="1" applyFont="1" applyFill="1" applyBorder="1" applyAlignment="1">
      <x:alignment horizontal="center"/>
    </x:xf>
    <x:xf numFmtId="200" fontId="4" fillId="14" borderId="30" xfId="0" applyNumberFormat="1" applyFont="1" applyFill="1" applyBorder="1" applyAlignment="1">
      <x:alignment horizontal="center"/>
    </x:xf>
    <x:xf numFmtId="200" fontId="4" fillId="14" borderId="31" xfId="0" applyNumberFormat="1" applyFont="1" applyFill="1" applyBorder="1" applyAlignment="1">
      <x:alignment horizontal="center"/>
    </x:xf>
    <x:xf numFmtId="200" fontId="4" fillId="14" borderId="32" xfId="0" applyNumberFormat="1" applyFont="1" applyFill="1" applyBorder="1" applyAlignment="1">
      <x:alignment horizontal="center"/>
    </x:xf>
    <x:xf numFmtId="200" fontId="4" fillId="14" borderId="33" xfId="0" applyNumberFormat="1" applyFont="1" applyFill="1" applyBorder="1" applyAlignment="1">
      <x:alignment horizontal="center"/>
    </x:xf>
    <x:xf numFmtId="200" fontId="4" fillId="14" borderId="26" xfId="0" applyNumberFormat="1" applyFont="1" applyFill="1" applyBorder="1" applyAlignment="1">
      <x:alignment horizontal="center" vertical="center"/>
    </x:xf>
    <x:xf numFmtId="200" fontId="4" fillId="14" borderId="27" xfId="0" applyNumberFormat="1" applyFont="1" applyFill="1" applyBorder="1" applyAlignment="1">
      <x:alignment horizontal="center" vertical="center"/>
    </x:xf>
    <x:xf numFmtId="200" fontId="4" fillId="14" borderId="28" xfId="0" applyNumberFormat="1" applyFont="1" applyFill="1" applyBorder="1" applyAlignment="1">
      <x:alignment horizontal="center" vertical="center"/>
    </x:xf>
    <x:xf numFmtId="200" fontId="4" fillId="14" borderId="29" xfId="0" applyNumberFormat="1" applyFont="1" applyFill="1" applyBorder="1" applyAlignment="1">
      <x:alignment horizontal="center" vertical="center"/>
    </x:xf>
    <x:xf numFmtId="200" fontId="4" fillId="14" borderId="1" xfId="0" applyNumberFormat="1" applyFont="1" applyFill="1" applyBorder="1" applyAlignment="1">
      <x:alignment horizontal="center" vertical="center"/>
    </x:xf>
    <x:xf numFmtId="200" fontId="4" fillId="14" borderId="30" xfId="0" applyNumberFormat="1" applyFont="1" applyFill="1" applyBorder="1" applyAlignment="1">
      <x:alignment horizontal="center" vertical="center"/>
    </x:xf>
    <x:xf numFmtId="200" fontId="4" fillId="14" borderId="31" xfId="0" applyNumberFormat="1" applyFont="1" applyFill="1" applyBorder="1" applyAlignment="1">
      <x:alignment horizontal="center" vertical="center"/>
    </x:xf>
    <x:xf numFmtId="200" fontId="4" fillId="14" borderId="32" xfId="0" applyNumberFormat="1" applyFont="1" applyFill="1" applyBorder="1" applyAlignment="1">
      <x:alignment horizontal="center" vertical="center"/>
    </x:xf>
    <x:xf numFmtId="200" fontId="4" fillId="14" borderId="33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 applyAlignment="1">
      <x:alignment horizont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3" fillId="6" borderId="1" xfId="0" applyNumberFormat="1" applyFont="1" applyFill="1" applyBorder="1" applyAlignment="1">
      <x:alignment horizont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5" fillId="14" borderId="0" xfId="0" applyNumberFormat="1" applyFont="1" applyFill="1" applyBorder="1"/>
    <x:xf numFmtId="0" fontId="5" fillId="14" borderId="34" xfId="0" applyNumberFormat="1" applyFont="1" applyFill="1" applyBorder="1"/>
    <x:xf numFmtId="0" fontId="5" fillId="14" borderId="35" xfId="0" applyNumberFormat="1" applyFont="1" applyFill="1" applyBorder="1"/>
    <x:xf numFmtId="0" fontId="5" fillId="14" borderId="36" xfId="0" applyNumberFormat="1" applyFont="1" applyFill="1" applyBorder="1"/>
    <x:xf numFmtId="0" fontId="5" fillId="14" borderId="37" xfId="0" applyNumberFormat="1" applyFont="1" applyFill="1" applyBorder="1"/>
    <x:xf numFmtId="0" fontId="5" fillId="14" borderId="38" xfId="0" applyNumberFormat="1" applyFont="1" applyFill="1" applyBorder="1"/>
    <x:xf numFmtId="0" fontId="5" fillId="14" borderId="39" xfId="0" applyNumberFormat="1" applyFont="1" applyFill="1" applyBorder="1"/>
    <x:xf numFmtId="0" fontId="5" fillId="14" borderId="40" xfId="0" applyNumberFormat="1" applyFont="1" applyFill="1" applyBorder="1"/>
    <x:xf numFmtId="0" fontId="5" fillId="14" borderId="41" xfId="0" applyNumberFormat="1" applyFont="1" applyFill="1" applyBorder="1"/>
    <x:xf numFmtId="202" fontId="5" fillId="14" borderId="34" xfId="0" applyNumberFormat="1" applyFont="1" applyFill="1" applyBorder="1"/>
    <x:xf numFmtId="202" fontId="5" fillId="14" borderId="35" xfId="0" applyNumberFormat="1" applyFont="1" applyFill="1" applyBorder="1"/>
    <x:xf numFmtId="202" fontId="5" fillId="14" borderId="36" xfId="0" applyNumberFormat="1" applyFont="1" applyFill="1" applyBorder="1"/>
    <x:xf numFmtId="202" fontId="5" fillId="14" borderId="37" xfId="0" applyNumberFormat="1" applyFont="1" applyFill="1" applyBorder="1"/>
    <x:xf numFmtId="202" fontId="5" fillId="14" borderId="0" xfId="0" applyNumberFormat="1" applyFont="1" applyFill="1" applyBorder="1"/>
    <x:xf numFmtId="202" fontId="5" fillId="14" borderId="38" xfId="0" applyNumberFormat="1" applyFont="1" applyFill="1" applyBorder="1"/>
    <x:xf numFmtId="202" fontId="5" fillId="14" borderId="39" xfId="0" applyNumberFormat="1" applyFont="1" applyFill="1" applyBorder="1"/>
    <x:xf numFmtId="202" fontId="5" fillId="14" borderId="40" xfId="0" applyNumberFormat="1" applyFont="1" applyFill="1" applyBorder="1"/>
    <x:xf numFmtId="202" fontId="5" fillId="14" borderId="41" xfId="0" applyNumberFormat="1" applyFont="1" applyFill="1" applyBorder="1"/>
    <x:xf numFmtId="202" fontId="5" fillId="14" borderId="34" xfId="0" applyNumberFormat="1" applyFont="1" applyFill="1" applyBorder="1" applyAlignment="1">
      <x:alignment horizontal="center"/>
    </x:xf>
    <x:xf numFmtId="202" fontId="5" fillId="14" borderId="35" xfId="0" applyNumberFormat="1" applyFont="1" applyFill="1" applyBorder="1" applyAlignment="1">
      <x:alignment horizontal="center"/>
    </x:xf>
    <x:xf numFmtId="202" fontId="5" fillId="14" borderId="36" xfId="0" applyNumberFormat="1" applyFont="1" applyFill="1" applyBorder="1" applyAlignment="1">
      <x:alignment horizontal="center"/>
    </x:xf>
    <x:xf numFmtId="202" fontId="5" fillId="14" borderId="37" xfId="0" applyNumberFormat="1" applyFont="1" applyFill="1" applyBorder="1" applyAlignment="1">
      <x:alignment horizontal="center"/>
    </x:xf>
    <x:xf numFmtId="202" fontId="5" fillId="14" borderId="0" xfId="0" applyNumberFormat="1" applyFont="1" applyFill="1" applyBorder="1" applyAlignment="1">
      <x:alignment horizontal="center"/>
    </x:xf>
    <x:xf numFmtId="202" fontId="5" fillId="14" borderId="38" xfId="0" applyNumberFormat="1" applyFont="1" applyFill="1" applyBorder="1" applyAlignment="1">
      <x:alignment horizontal="center"/>
    </x:xf>
    <x:xf numFmtId="202" fontId="5" fillId="14" borderId="39" xfId="0" applyNumberFormat="1" applyFont="1" applyFill="1" applyBorder="1" applyAlignment="1">
      <x:alignment horizontal="center"/>
    </x:xf>
    <x:xf numFmtId="202" fontId="5" fillId="14" borderId="40" xfId="0" applyNumberFormat="1" applyFont="1" applyFill="1" applyBorder="1" applyAlignment="1">
      <x:alignment horizontal="center"/>
    </x:xf>
    <x:xf numFmtId="202" fontId="5" fillId="14" borderId="41" xfId="0" applyNumberFormat="1" applyFont="1" applyFill="1" applyBorder="1" applyAlignment="1">
      <x:alignment horizontal="center"/>
    </x:xf>
    <x:xf numFmtId="202" fontId="5" fillId="14" borderId="34" xfId="0" applyNumberFormat="1" applyFont="1" applyFill="1" applyBorder="1" applyAlignment="1">
      <x:alignment horizontal="center" vertical="center"/>
    </x:xf>
    <x:xf numFmtId="202" fontId="5" fillId="14" borderId="35" xfId="0" applyNumberFormat="1" applyFont="1" applyFill="1" applyBorder="1" applyAlignment="1">
      <x:alignment horizontal="center" vertical="center"/>
    </x:xf>
    <x:xf numFmtId="202" fontId="5" fillId="14" borderId="36" xfId="0" applyNumberFormat="1" applyFont="1" applyFill="1" applyBorder="1" applyAlignment="1">
      <x:alignment horizontal="center" vertical="center"/>
    </x:xf>
    <x:xf numFmtId="202" fontId="5" fillId="14" borderId="37" xfId="0" applyNumberFormat="1" applyFont="1" applyFill="1" applyBorder="1" applyAlignment="1">
      <x:alignment horizontal="center" vertical="center"/>
    </x:xf>
    <x:xf numFmtId="202" fontId="5" fillId="14" borderId="0" xfId="0" applyNumberFormat="1" applyFont="1" applyFill="1" applyBorder="1" applyAlignment="1">
      <x:alignment horizontal="center" vertical="center"/>
    </x:xf>
    <x:xf numFmtId="202" fontId="5" fillId="14" borderId="38" xfId="0" applyNumberFormat="1" applyFont="1" applyFill="1" applyBorder="1" applyAlignment="1">
      <x:alignment horizontal="center" vertical="center"/>
    </x:xf>
    <x:xf numFmtId="202" fontId="5" fillId="14" borderId="39" xfId="0" applyNumberFormat="1" applyFont="1" applyFill="1" applyBorder="1" applyAlignment="1">
      <x:alignment horizontal="center" vertical="center"/>
    </x:xf>
    <x:xf numFmtId="202" fontId="5" fillId="14" borderId="40" xfId="0" applyNumberFormat="1" applyFont="1" applyFill="1" applyBorder="1" applyAlignment="1">
      <x:alignment horizontal="center" vertical="center"/>
    </x:xf>
    <x:xf numFmtId="202" fontId="5" fillId="14" borderId="41" xfId="0" applyNumberFormat="1" applyFont="1" applyFill="1" applyBorder="1" applyAlignment="1">
      <x:alignment horizontal="center" vertical="center"/>
    </x:xf>
    <x:xf numFmtId="0" fontId="5" fillId="14" borderId="1" xfId="0" applyNumberFormat="1" applyFont="1" applyFill="1" applyBorder="1"/>
    <x:xf numFmtId="0" fontId="5" fillId="14" borderId="42" xfId="0" applyNumberFormat="1" applyFont="1" applyFill="1" applyBorder="1"/>
    <x:xf numFmtId="0" fontId="5" fillId="14" borderId="43" xfId="0" applyNumberFormat="1" applyFont="1" applyFill="1" applyBorder="1"/>
    <x:xf numFmtId="0" fontId="5" fillId="14" borderId="44" xfId="0" applyNumberFormat="1" applyFont="1" applyFill="1" applyBorder="1"/>
    <x:xf numFmtId="0" fontId="5" fillId="14" borderId="45" xfId="0" applyNumberFormat="1" applyFont="1" applyFill="1" applyBorder="1"/>
    <x:xf numFmtId="0" fontId="5" fillId="14" borderId="46" xfId="0" applyNumberFormat="1" applyFont="1" applyFill="1" applyBorder="1"/>
    <x:xf numFmtId="0" fontId="5" fillId="14" borderId="47" xfId="0" applyNumberFormat="1" applyFont="1" applyFill="1" applyBorder="1"/>
    <x:xf numFmtId="0" fontId="5" fillId="14" borderId="48" xfId="0" applyNumberFormat="1" applyFont="1" applyFill="1" applyBorder="1"/>
    <x:xf numFmtId="0" fontId="5" fillId="14" borderId="49" xfId="0" applyNumberFormat="1" applyFont="1" applyFill="1" applyBorder="1"/>
    <x:xf numFmtId="202" fontId="5" fillId="14" borderId="42" xfId="0" applyNumberFormat="1" applyFont="1" applyFill="1" applyBorder="1"/>
    <x:xf numFmtId="202" fontId="5" fillId="14" borderId="43" xfId="0" applyNumberFormat="1" applyFont="1" applyFill="1" applyBorder="1"/>
    <x:xf numFmtId="202" fontId="5" fillId="14" borderId="44" xfId="0" applyNumberFormat="1" applyFont="1" applyFill="1" applyBorder="1"/>
    <x:xf numFmtId="202" fontId="5" fillId="14" borderId="45" xfId="0" applyNumberFormat="1" applyFont="1" applyFill="1" applyBorder="1"/>
    <x:xf numFmtId="202" fontId="5" fillId="14" borderId="1" xfId="0" applyNumberFormat="1" applyFont="1" applyFill="1" applyBorder="1"/>
    <x:xf numFmtId="202" fontId="5" fillId="14" borderId="46" xfId="0" applyNumberFormat="1" applyFont="1" applyFill="1" applyBorder="1"/>
    <x:xf numFmtId="202" fontId="5" fillId="14" borderId="47" xfId="0" applyNumberFormat="1" applyFont="1" applyFill="1" applyBorder="1"/>
    <x:xf numFmtId="202" fontId="5" fillId="14" borderId="48" xfId="0" applyNumberFormat="1" applyFont="1" applyFill="1" applyBorder="1"/>
    <x:xf numFmtId="202" fontId="5" fillId="14" borderId="49" xfId="0" applyNumberFormat="1" applyFont="1" applyFill="1" applyBorder="1"/>
    <x:xf numFmtId="202" fontId="5" fillId="14" borderId="42" xfId="0" applyNumberFormat="1" applyFont="1" applyFill="1" applyBorder="1" applyAlignment="1">
      <x:alignment horizontal="center"/>
    </x:xf>
    <x:xf numFmtId="202" fontId="5" fillId="14" borderId="43" xfId="0" applyNumberFormat="1" applyFont="1" applyFill="1" applyBorder="1" applyAlignment="1">
      <x:alignment horizontal="center"/>
    </x:xf>
    <x:xf numFmtId="202" fontId="5" fillId="14" borderId="44" xfId="0" applyNumberFormat="1" applyFont="1" applyFill="1" applyBorder="1" applyAlignment="1">
      <x:alignment horizontal="center"/>
    </x:xf>
    <x:xf numFmtId="202" fontId="5" fillId="14" borderId="45" xfId="0" applyNumberFormat="1" applyFont="1" applyFill="1" applyBorder="1" applyAlignment="1">
      <x:alignment horizontal="center"/>
    </x:xf>
    <x:xf numFmtId="202" fontId="5" fillId="14" borderId="1" xfId="0" applyNumberFormat="1" applyFont="1" applyFill="1" applyBorder="1" applyAlignment="1">
      <x:alignment horizontal="center"/>
    </x:xf>
    <x:xf numFmtId="202" fontId="5" fillId="14" borderId="46" xfId="0" applyNumberFormat="1" applyFont="1" applyFill="1" applyBorder="1" applyAlignment="1">
      <x:alignment horizontal="center"/>
    </x:xf>
    <x:xf numFmtId="202" fontId="5" fillId="14" borderId="47" xfId="0" applyNumberFormat="1" applyFont="1" applyFill="1" applyBorder="1" applyAlignment="1">
      <x:alignment horizontal="center"/>
    </x:xf>
    <x:xf numFmtId="202" fontId="5" fillId="14" borderId="48" xfId="0" applyNumberFormat="1" applyFont="1" applyFill="1" applyBorder="1" applyAlignment="1">
      <x:alignment horizontal="center"/>
    </x:xf>
    <x:xf numFmtId="202" fontId="5" fillId="14" borderId="49" xfId="0" applyNumberFormat="1" applyFont="1" applyFill="1" applyBorder="1" applyAlignment="1">
      <x:alignment horizontal="center"/>
    </x:xf>
    <x:xf numFmtId="202" fontId="5" fillId="14" borderId="42" xfId="0" applyNumberFormat="1" applyFont="1" applyFill="1" applyBorder="1" applyAlignment="1">
      <x:alignment horizontal="center" vertical="center"/>
    </x:xf>
    <x:xf numFmtId="202" fontId="5" fillId="14" borderId="43" xfId="0" applyNumberFormat="1" applyFont="1" applyFill="1" applyBorder="1" applyAlignment="1">
      <x:alignment horizontal="center" vertical="center"/>
    </x:xf>
    <x:xf numFmtId="202" fontId="5" fillId="14" borderId="44" xfId="0" applyNumberFormat="1" applyFont="1" applyFill="1" applyBorder="1" applyAlignment="1">
      <x:alignment horizontal="center" vertical="center"/>
    </x:xf>
    <x:xf numFmtId="202" fontId="5" fillId="14" borderId="45" xfId="0" applyNumberFormat="1" applyFont="1" applyFill="1" applyBorder="1" applyAlignment="1">
      <x:alignment horizontal="center" vertical="center"/>
    </x:xf>
    <x:xf numFmtId="202" fontId="5" fillId="14" borderId="1" xfId="0" applyNumberFormat="1" applyFont="1" applyFill="1" applyBorder="1" applyAlignment="1">
      <x:alignment horizontal="center" vertical="center"/>
    </x:xf>
    <x:xf numFmtId="202" fontId="5" fillId="14" borderId="46" xfId="0" applyNumberFormat="1" applyFont="1" applyFill="1" applyBorder="1" applyAlignment="1">
      <x:alignment horizontal="center" vertical="center"/>
    </x:xf>
    <x:xf numFmtId="202" fontId="5" fillId="14" borderId="47" xfId="0" applyNumberFormat="1" applyFont="1" applyFill="1" applyBorder="1" applyAlignment="1">
      <x:alignment horizontal="center" vertical="center"/>
    </x:xf>
    <x:xf numFmtId="202" fontId="5" fillId="14" borderId="48" xfId="0" applyNumberFormat="1" applyFont="1" applyFill="1" applyBorder="1" applyAlignment="1">
      <x:alignment horizontal="center" vertical="center"/>
    </x:xf>
    <x:xf numFmtId="202" fontId="5" fillId="14" borderId="49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 applyAlignment="1">
      <x:alignment horizontal="center"/>
    </x:xf>
    <x:xf numFmtId="0" fontId="3" fillId="9" borderId="0" xfId="0" applyNumberFormat="1" applyFont="1" applyFill="1" applyBorder="1" applyAlignment="1">
      <x:alignment horizontal="center" vertical="center"/>
    </x:xf>
    <x:xf numFmtId="0" fontId="3" fillId="9" borderId="1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 applyAlignment="1">
      <x:alignment horizontal="center" vertical="center"/>
    </x:xf>
    <x:xf numFmtId="0" fontId="6" fillId="14" borderId="0" xfId="0" applyNumberFormat="1" applyFont="1" applyFill="1" applyBorder="1"/>
    <x:xf numFmtId="0" fontId="6" fillId="14" borderId="50" xfId="0" applyNumberFormat="1" applyFont="1" applyFill="1" applyBorder="1"/>
    <x:xf numFmtId="0" fontId="6" fillId="14" borderId="51" xfId="0" applyNumberFormat="1" applyFont="1" applyFill="1" applyBorder="1"/>
    <x:xf numFmtId="0" fontId="6" fillId="14" borderId="52" xfId="0" applyNumberFormat="1" applyFont="1" applyFill="1" applyBorder="1"/>
    <x:xf numFmtId="0" fontId="6" fillId="14" borderId="53" xfId="0" applyNumberFormat="1" applyFont="1" applyFill="1" applyBorder="1"/>
    <x:xf numFmtId="0" fontId="6" fillId="14" borderId="54" xfId="0" applyNumberFormat="1" applyFont="1" applyFill="1" applyBorder="1"/>
    <x:xf numFmtId="0" fontId="6" fillId="14" borderId="55" xfId="0" applyNumberFormat="1" applyFont="1" applyFill="1" applyBorder="1"/>
    <x:xf numFmtId="0" fontId="6" fillId="14" borderId="56" xfId="0" applyNumberFormat="1" applyFont="1" applyFill="1" applyBorder="1"/>
    <x:xf numFmtId="0" fontId="6" fillId="14" borderId="57" xfId="0" applyNumberFormat="1" applyFont="1" applyFill="1" applyBorder="1"/>
    <x:xf numFmtId="201" fontId="6" fillId="14" borderId="50" xfId="0" applyNumberFormat="1" applyFont="1" applyFill="1" applyBorder="1"/>
    <x:xf numFmtId="201" fontId="6" fillId="14" borderId="51" xfId="0" applyNumberFormat="1" applyFont="1" applyFill="1" applyBorder="1"/>
    <x:xf numFmtId="201" fontId="6" fillId="14" borderId="52" xfId="0" applyNumberFormat="1" applyFont="1" applyFill="1" applyBorder="1"/>
    <x:xf numFmtId="201" fontId="6" fillId="14" borderId="53" xfId="0" applyNumberFormat="1" applyFont="1" applyFill="1" applyBorder="1"/>
    <x:xf numFmtId="201" fontId="6" fillId="14" borderId="0" xfId="0" applyNumberFormat="1" applyFont="1" applyFill="1" applyBorder="1"/>
    <x:xf numFmtId="201" fontId="6" fillId="14" borderId="54" xfId="0" applyNumberFormat="1" applyFont="1" applyFill="1" applyBorder="1"/>
    <x:xf numFmtId="201" fontId="6" fillId="14" borderId="55" xfId="0" applyNumberFormat="1" applyFont="1" applyFill="1" applyBorder="1"/>
    <x:xf numFmtId="201" fontId="6" fillId="14" borderId="56" xfId="0" applyNumberFormat="1" applyFont="1" applyFill="1" applyBorder="1"/>
    <x:xf numFmtId="201" fontId="6" fillId="14" borderId="57" xfId="0" applyNumberFormat="1" applyFont="1" applyFill="1" applyBorder="1"/>
    <x:xf numFmtId="201" fontId="6" fillId="14" borderId="50" xfId="0" applyNumberFormat="1" applyFont="1" applyFill="1" applyBorder="1" applyAlignment="1">
      <x:alignment horizontal="center"/>
    </x:xf>
    <x:xf numFmtId="201" fontId="6" fillId="14" borderId="51" xfId="0" applyNumberFormat="1" applyFont="1" applyFill="1" applyBorder="1" applyAlignment="1">
      <x:alignment horizontal="center"/>
    </x:xf>
    <x:xf numFmtId="201" fontId="6" fillId="14" borderId="52" xfId="0" applyNumberFormat="1" applyFont="1" applyFill="1" applyBorder="1" applyAlignment="1">
      <x:alignment horizontal="center"/>
    </x:xf>
    <x:xf numFmtId="201" fontId="6" fillId="14" borderId="53" xfId="0" applyNumberFormat="1" applyFont="1" applyFill="1" applyBorder="1" applyAlignment="1">
      <x:alignment horizontal="center"/>
    </x:xf>
    <x:xf numFmtId="201" fontId="6" fillId="14" borderId="0" xfId="0" applyNumberFormat="1" applyFont="1" applyFill="1" applyBorder="1" applyAlignment="1">
      <x:alignment horizontal="center"/>
    </x:xf>
    <x:xf numFmtId="201" fontId="6" fillId="14" borderId="54" xfId="0" applyNumberFormat="1" applyFont="1" applyFill="1" applyBorder="1" applyAlignment="1">
      <x:alignment horizontal="center"/>
    </x:xf>
    <x:xf numFmtId="201" fontId="6" fillId="14" borderId="55" xfId="0" applyNumberFormat="1" applyFont="1" applyFill="1" applyBorder="1" applyAlignment="1">
      <x:alignment horizontal="center"/>
    </x:xf>
    <x:xf numFmtId="201" fontId="6" fillId="14" borderId="56" xfId="0" applyNumberFormat="1" applyFont="1" applyFill="1" applyBorder="1" applyAlignment="1">
      <x:alignment horizontal="center"/>
    </x:xf>
    <x:xf numFmtId="201" fontId="6" fillId="14" borderId="57" xfId="0" applyNumberFormat="1" applyFont="1" applyFill="1" applyBorder="1" applyAlignment="1">
      <x:alignment horizontal="center"/>
    </x:xf>
    <x:xf numFmtId="201" fontId="6" fillId="14" borderId="50" xfId="0" applyNumberFormat="1" applyFont="1" applyFill="1" applyBorder="1" applyAlignment="1">
      <x:alignment horizontal="center" vertical="center"/>
    </x:xf>
    <x:xf numFmtId="201" fontId="6" fillId="14" borderId="51" xfId="0" applyNumberFormat="1" applyFont="1" applyFill="1" applyBorder="1" applyAlignment="1">
      <x:alignment horizontal="center" vertical="center"/>
    </x:xf>
    <x:xf numFmtId="201" fontId="6" fillId="14" borderId="52" xfId="0" applyNumberFormat="1" applyFont="1" applyFill="1" applyBorder="1" applyAlignment="1">
      <x:alignment horizontal="center" vertical="center"/>
    </x:xf>
    <x:xf numFmtId="201" fontId="6" fillId="14" borderId="53" xfId="0" applyNumberFormat="1" applyFont="1" applyFill="1" applyBorder="1" applyAlignment="1">
      <x:alignment horizontal="center" vertical="center"/>
    </x:xf>
    <x:xf numFmtId="201" fontId="6" fillId="14" borderId="0" xfId="0" applyNumberFormat="1" applyFont="1" applyFill="1" applyBorder="1" applyAlignment="1">
      <x:alignment horizontal="center" vertical="center"/>
    </x:xf>
    <x:xf numFmtId="201" fontId="6" fillId="14" borderId="54" xfId="0" applyNumberFormat="1" applyFont="1" applyFill="1" applyBorder="1" applyAlignment="1">
      <x:alignment horizontal="center" vertical="center"/>
    </x:xf>
    <x:xf numFmtId="201" fontId="6" fillId="14" borderId="55" xfId="0" applyNumberFormat="1" applyFont="1" applyFill="1" applyBorder="1" applyAlignment="1">
      <x:alignment horizontal="center" vertical="center"/>
    </x:xf>
    <x:xf numFmtId="201" fontId="6" fillId="14" borderId="56" xfId="0" applyNumberFormat="1" applyFont="1" applyFill="1" applyBorder="1" applyAlignment="1">
      <x:alignment horizontal="center" vertical="center"/>
    </x:xf>
    <x:xf numFmtId="201" fontId="6" fillId="14" borderId="57" xfId="0" applyNumberFormat="1" applyFont="1" applyFill="1" applyBorder="1" applyAlignment="1">
      <x:alignment horizontal="center" vertical="center"/>
    </x:xf>
    <x:xf numFmtId="0" fontId="6" fillId="14" borderId="1" xfId="0" applyNumberFormat="1" applyFont="1" applyFill="1" applyBorder="1"/>
    <x:xf numFmtId="0" fontId="6" fillId="14" borderId="58" xfId="0" applyNumberFormat="1" applyFont="1" applyFill="1" applyBorder="1"/>
    <x:xf numFmtId="0" fontId="6" fillId="14" borderId="59" xfId="0" applyNumberFormat="1" applyFont="1" applyFill="1" applyBorder="1"/>
    <x:xf numFmtId="0" fontId="6" fillId="14" borderId="60" xfId="0" applyNumberFormat="1" applyFont="1" applyFill="1" applyBorder="1"/>
    <x:xf numFmtId="0" fontId="6" fillId="14" borderId="61" xfId="0" applyNumberFormat="1" applyFont="1" applyFill="1" applyBorder="1"/>
    <x:xf numFmtId="0" fontId="6" fillId="14" borderId="62" xfId="0" applyNumberFormat="1" applyFont="1" applyFill="1" applyBorder="1"/>
    <x:xf numFmtId="0" fontId="6" fillId="14" borderId="63" xfId="0" applyNumberFormat="1" applyFont="1" applyFill="1" applyBorder="1"/>
    <x:xf numFmtId="0" fontId="6" fillId="14" borderId="64" xfId="0" applyNumberFormat="1" applyFont="1" applyFill="1" applyBorder="1"/>
    <x:xf numFmtId="0" fontId="6" fillId="14" borderId="65" xfId="0" applyNumberFormat="1" applyFont="1" applyFill="1" applyBorder="1"/>
    <x:xf numFmtId="201" fontId="6" fillId="14" borderId="58" xfId="0" applyNumberFormat="1" applyFont="1" applyFill="1" applyBorder="1"/>
    <x:xf numFmtId="201" fontId="6" fillId="14" borderId="59" xfId="0" applyNumberFormat="1" applyFont="1" applyFill="1" applyBorder="1"/>
    <x:xf numFmtId="201" fontId="6" fillId="14" borderId="60" xfId="0" applyNumberFormat="1" applyFont="1" applyFill="1" applyBorder="1"/>
    <x:xf numFmtId="201" fontId="6" fillId="14" borderId="61" xfId="0" applyNumberFormat="1" applyFont="1" applyFill="1" applyBorder="1"/>
    <x:xf numFmtId="201" fontId="6" fillId="14" borderId="1" xfId="0" applyNumberFormat="1" applyFont="1" applyFill="1" applyBorder="1"/>
    <x:xf numFmtId="201" fontId="6" fillId="14" borderId="62" xfId="0" applyNumberFormat="1" applyFont="1" applyFill="1" applyBorder="1"/>
    <x:xf numFmtId="201" fontId="6" fillId="14" borderId="63" xfId="0" applyNumberFormat="1" applyFont="1" applyFill="1" applyBorder="1"/>
    <x:xf numFmtId="201" fontId="6" fillId="14" borderId="64" xfId="0" applyNumberFormat="1" applyFont="1" applyFill="1" applyBorder="1"/>
    <x:xf numFmtId="201" fontId="6" fillId="14" borderId="65" xfId="0" applyNumberFormat="1" applyFont="1" applyFill="1" applyBorder="1"/>
    <x:xf numFmtId="201" fontId="6" fillId="14" borderId="58" xfId="0" applyNumberFormat="1" applyFont="1" applyFill="1" applyBorder="1" applyAlignment="1">
      <x:alignment horizontal="center"/>
    </x:xf>
    <x:xf numFmtId="201" fontId="6" fillId="14" borderId="59" xfId="0" applyNumberFormat="1" applyFont="1" applyFill="1" applyBorder="1" applyAlignment="1">
      <x:alignment horizontal="center"/>
    </x:xf>
    <x:xf numFmtId="201" fontId="6" fillId="14" borderId="60" xfId="0" applyNumberFormat="1" applyFont="1" applyFill="1" applyBorder="1" applyAlignment="1">
      <x:alignment horizontal="center"/>
    </x:xf>
    <x:xf numFmtId="201" fontId="6" fillId="14" borderId="61" xfId="0" applyNumberFormat="1" applyFont="1" applyFill="1" applyBorder="1" applyAlignment="1">
      <x:alignment horizontal="center"/>
    </x:xf>
    <x:xf numFmtId="201" fontId="6" fillId="14" borderId="1" xfId="0" applyNumberFormat="1" applyFont="1" applyFill="1" applyBorder="1" applyAlignment="1">
      <x:alignment horizontal="center"/>
    </x:xf>
    <x:xf numFmtId="201" fontId="6" fillId="14" borderId="62" xfId="0" applyNumberFormat="1" applyFont="1" applyFill="1" applyBorder="1" applyAlignment="1">
      <x:alignment horizontal="center"/>
    </x:xf>
    <x:xf numFmtId="201" fontId="6" fillId="14" borderId="63" xfId="0" applyNumberFormat="1" applyFont="1" applyFill="1" applyBorder="1" applyAlignment="1">
      <x:alignment horizontal="center"/>
    </x:xf>
    <x:xf numFmtId="201" fontId="6" fillId="14" borderId="64" xfId="0" applyNumberFormat="1" applyFont="1" applyFill="1" applyBorder="1" applyAlignment="1">
      <x:alignment horizontal="center"/>
    </x:xf>
    <x:xf numFmtId="201" fontId="6" fillId="14" borderId="65" xfId="0" applyNumberFormat="1" applyFont="1" applyFill="1" applyBorder="1" applyAlignment="1">
      <x:alignment horizontal="center"/>
    </x:xf>
    <x:xf numFmtId="201" fontId="6" fillId="14" borderId="58" xfId="0" applyNumberFormat="1" applyFont="1" applyFill="1" applyBorder="1" applyAlignment="1">
      <x:alignment horizontal="center" vertical="center"/>
    </x:xf>
    <x:xf numFmtId="201" fontId="6" fillId="14" borderId="59" xfId="0" applyNumberFormat="1" applyFont="1" applyFill="1" applyBorder="1" applyAlignment="1">
      <x:alignment horizontal="center" vertical="center"/>
    </x:xf>
    <x:xf numFmtId="201" fontId="6" fillId="14" borderId="60" xfId="0" applyNumberFormat="1" applyFont="1" applyFill="1" applyBorder="1" applyAlignment="1">
      <x:alignment horizontal="center" vertical="center"/>
    </x:xf>
    <x:xf numFmtId="201" fontId="6" fillId="14" borderId="61" xfId="0" applyNumberFormat="1" applyFont="1" applyFill="1" applyBorder="1" applyAlignment="1">
      <x:alignment horizontal="center" vertical="center"/>
    </x:xf>
    <x:xf numFmtId="201" fontId="6" fillId="14" borderId="1" xfId="0" applyNumberFormat="1" applyFont="1" applyFill="1" applyBorder="1" applyAlignment="1">
      <x:alignment horizontal="center" vertical="center"/>
    </x:xf>
    <x:xf numFmtId="201" fontId="6" fillId="14" borderId="62" xfId="0" applyNumberFormat="1" applyFont="1" applyFill="1" applyBorder="1" applyAlignment="1">
      <x:alignment horizontal="center" vertical="center"/>
    </x:xf>
    <x:xf numFmtId="201" fontId="6" fillId="14" borderId="63" xfId="0" applyNumberFormat="1" applyFont="1" applyFill="1" applyBorder="1" applyAlignment="1">
      <x:alignment horizontal="center" vertical="center"/>
    </x:xf>
    <x:xf numFmtId="201" fontId="6" fillId="14" borderId="64" xfId="0" applyNumberFormat="1" applyFont="1" applyFill="1" applyBorder="1" applyAlignment="1">
      <x:alignment horizontal="center" vertical="center"/>
    </x:xf>
    <x:xf numFmtId="201" fontId="6" fillId="14" borderId="65" xfId="0" applyNumberFormat="1" applyFont="1" applyFill="1" applyBorder="1" applyAlignment="1">
      <x:alignment horizontal="center" vertical="center"/>
    </x:xf>
    <x:xf numFmtId="0" fontId="3" fillId="12" borderId="0" xfId="0" applyNumberFormat="1" applyFont="1" applyFill="1" applyBorder="1" applyAlignment="1">
      <x:alignment horizontal="center"/>
    </x:xf>
    <x:xf numFmtId="0" fontId="3" fillId="12" borderId="0" xfId="0" applyNumberFormat="1" applyFont="1" applyFill="1" applyBorder="1" applyAlignment="1">
      <x:alignment horizontal="center" vertical="center"/>
    </x:xf>
    <x:xf numFmtId="0" fontId="3" fillId="12" borderId="1" xfId="0" applyNumberFormat="1" applyFont="1" applyFill="1" applyBorder="1" applyAlignment="1">
      <x:alignment horizontal="center"/>
    </x:xf>
    <x:xf numFmtId="0" fontId="3" fillId="12" borderId="1" xfId="0" applyNumberFormat="1" applyFont="1" applyFill="1" applyBorder="1" applyAlignment="1">
      <x:alignment horizontal="center" vertical="center"/>
    </x:xf>
    <x:xf numFmtId="0" fontId="7" fillId="14" borderId="0" xfId="0" applyNumberFormat="1" applyFont="1" applyFill="1" applyBorder="1"/>
    <x:xf numFmtId="0" fontId="7" fillId="14" borderId="66" xfId="0" applyNumberFormat="1" applyFont="1" applyFill="1" applyBorder="1"/>
    <x:xf numFmtId="0" fontId="7" fillId="14" borderId="67" xfId="0" applyNumberFormat="1" applyFont="1" applyFill="1" applyBorder="1"/>
    <x:xf numFmtId="0" fontId="7" fillId="14" borderId="68" xfId="0" applyNumberFormat="1" applyFont="1" applyFill="1" applyBorder="1"/>
    <x:xf numFmtId="0" fontId="7" fillId="14" borderId="69" xfId="0" applyNumberFormat="1" applyFont="1" applyFill="1" applyBorder="1"/>
    <x:xf numFmtId="0" fontId="7" fillId="14" borderId="70" xfId="0" applyNumberFormat="1" applyFont="1" applyFill="1" applyBorder="1"/>
    <x:xf numFmtId="0" fontId="7" fillId="14" borderId="71" xfId="0" applyNumberFormat="1" applyFont="1" applyFill="1" applyBorder="1"/>
    <x:xf numFmtId="0" fontId="7" fillId="14" borderId="72" xfId="0" applyNumberFormat="1" applyFont="1" applyFill="1" applyBorder="1"/>
    <x:xf numFmtId="0" fontId="7" fillId="14" borderId="73" xfId="0" applyNumberFormat="1" applyFont="1" applyFill="1" applyBorder="1"/>
    <x:xf numFmtId="201" fontId="7" fillId="14" borderId="66" xfId="0" applyNumberFormat="1" applyFont="1" applyFill="1" applyBorder="1"/>
    <x:xf numFmtId="201" fontId="7" fillId="14" borderId="67" xfId="0" applyNumberFormat="1" applyFont="1" applyFill="1" applyBorder="1"/>
    <x:xf numFmtId="201" fontId="7" fillId="14" borderId="68" xfId="0" applyNumberFormat="1" applyFont="1" applyFill="1" applyBorder="1"/>
    <x:xf numFmtId="201" fontId="7" fillId="14" borderId="69" xfId="0" applyNumberFormat="1" applyFont="1" applyFill="1" applyBorder="1"/>
    <x:xf numFmtId="201" fontId="7" fillId="14" borderId="0" xfId="0" applyNumberFormat="1" applyFont="1" applyFill="1" applyBorder="1"/>
    <x:xf numFmtId="201" fontId="7" fillId="14" borderId="70" xfId="0" applyNumberFormat="1" applyFont="1" applyFill="1" applyBorder="1"/>
    <x:xf numFmtId="201" fontId="7" fillId="14" borderId="71" xfId="0" applyNumberFormat="1" applyFont="1" applyFill="1" applyBorder="1"/>
    <x:xf numFmtId="201" fontId="7" fillId="14" borderId="72" xfId="0" applyNumberFormat="1" applyFont="1" applyFill="1" applyBorder="1"/>
    <x:xf numFmtId="201" fontId="7" fillId="14" borderId="73" xfId="0" applyNumberFormat="1" applyFont="1" applyFill="1" applyBorder="1"/>
    <x:xf numFmtId="201" fontId="7" fillId="14" borderId="66" xfId="0" applyNumberFormat="1" applyFont="1" applyFill="1" applyBorder="1" applyAlignment="1">
      <x:alignment horizontal="center"/>
    </x:xf>
    <x:xf numFmtId="201" fontId="7" fillId="14" borderId="67" xfId="0" applyNumberFormat="1" applyFont="1" applyFill="1" applyBorder="1" applyAlignment="1">
      <x:alignment horizontal="center"/>
    </x:xf>
    <x:xf numFmtId="201" fontId="7" fillId="14" borderId="68" xfId="0" applyNumberFormat="1" applyFont="1" applyFill="1" applyBorder="1" applyAlignment="1">
      <x:alignment horizontal="center"/>
    </x:xf>
    <x:xf numFmtId="201" fontId="7" fillId="14" borderId="69" xfId="0" applyNumberFormat="1" applyFont="1" applyFill="1" applyBorder="1" applyAlignment="1">
      <x:alignment horizontal="center"/>
    </x:xf>
    <x:xf numFmtId="201" fontId="7" fillId="14" borderId="0" xfId="0" applyNumberFormat="1" applyFont="1" applyFill="1" applyBorder="1" applyAlignment="1">
      <x:alignment horizontal="center"/>
    </x:xf>
    <x:xf numFmtId="201" fontId="7" fillId="14" borderId="70" xfId="0" applyNumberFormat="1" applyFont="1" applyFill="1" applyBorder="1" applyAlignment="1">
      <x:alignment horizontal="center"/>
    </x:xf>
    <x:xf numFmtId="201" fontId="7" fillId="14" borderId="71" xfId="0" applyNumberFormat="1" applyFont="1" applyFill="1" applyBorder="1" applyAlignment="1">
      <x:alignment horizontal="center"/>
    </x:xf>
    <x:xf numFmtId="201" fontId="7" fillId="14" borderId="72" xfId="0" applyNumberFormat="1" applyFont="1" applyFill="1" applyBorder="1" applyAlignment="1">
      <x:alignment horizontal="center"/>
    </x:xf>
    <x:xf numFmtId="201" fontId="7" fillId="14" borderId="73" xfId="0" applyNumberFormat="1" applyFont="1" applyFill="1" applyBorder="1" applyAlignment="1">
      <x:alignment horizontal="center"/>
    </x:xf>
    <x:xf numFmtId="201" fontId="7" fillId="14" borderId="66" xfId="0" applyNumberFormat="1" applyFont="1" applyFill="1" applyBorder="1" applyAlignment="1">
      <x:alignment horizontal="center" vertical="center"/>
    </x:xf>
    <x:xf numFmtId="201" fontId="7" fillId="14" borderId="67" xfId="0" applyNumberFormat="1" applyFont="1" applyFill="1" applyBorder="1" applyAlignment="1">
      <x:alignment horizontal="center" vertical="center"/>
    </x:xf>
    <x:xf numFmtId="201" fontId="7" fillId="14" borderId="68" xfId="0" applyNumberFormat="1" applyFont="1" applyFill="1" applyBorder="1" applyAlignment="1">
      <x:alignment horizontal="center" vertical="center"/>
    </x:xf>
    <x:xf numFmtId="201" fontId="7" fillId="14" borderId="69" xfId="0" applyNumberFormat="1" applyFont="1" applyFill="1" applyBorder="1" applyAlignment="1">
      <x:alignment horizontal="center" vertical="center"/>
    </x:xf>
    <x:xf numFmtId="201" fontId="7" fillId="14" borderId="0" xfId="0" applyNumberFormat="1" applyFont="1" applyFill="1" applyBorder="1" applyAlignment="1">
      <x:alignment horizontal="center" vertical="center"/>
    </x:xf>
    <x:xf numFmtId="201" fontId="7" fillId="14" borderId="70" xfId="0" applyNumberFormat="1" applyFont="1" applyFill="1" applyBorder="1" applyAlignment="1">
      <x:alignment horizontal="center" vertical="center"/>
    </x:xf>
    <x:xf numFmtId="201" fontId="7" fillId="14" borderId="71" xfId="0" applyNumberFormat="1" applyFont="1" applyFill="1" applyBorder="1" applyAlignment="1">
      <x:alignment horizontal="center" vertical="center"/>
    </x:xf>
    <x:xf numFmtId="201" fontId="7" fillId="14" borderId="72" xfId="0" applyNumberFormat="1" applyFont="1" applyFill="1" applyBorder="1" applyAlignment="1">
      <x:alignment horizontal="center" vertical="center"/>
    </x:xf>
    <x:xf numFmtId="201" fontId="7" fillId="14" borderId="73" xfId="0" applyNumberFormat="1" applyFont="1" applyFill="1" applyBorder="1" applyAlignment="1">
      <x:alignment horizontal="center" vertical="center"/>
    </x:xf>
    <x:xf numFmtId="0" fontId="7" fillId="14" borderId="1" xfId="0" applyNumberFormat="1" applyFont="1" applyFill="1" applyBorder="1"/>
    <x:xf numFmtId="0" fontId="7" fillId="14" borderId="74" xfId="0" applyNumberFormat="1" applyFont="1" applyFill="1" applyBorder="1"/>
    <x:xf numFmtId="0" fontId="7" fillId="14" borderId="75" xfId="0" applyNumberFormat="1" applyFont="1" applyFill="1" applyBorder="1"/>
    <x:xf numFmtId="0" fontId="7" fillId="14" borderId="76" xfId="0" applyNumberFormat="1" applyFont="1" applyFill="1" applyBorder="1"/>
    <x:xf numFmtId="0" fontId="7" fillId="14" borderId="77" xfId="0" applyNumberFormat="1" applyFont="1" applyFill="1" applyBorder="1"/>
    <x:xf numFmtId="0" fontId="7" fillId="14" borderId="78" xfId="0" applyNumberFormat="1" applyFont="1" applyFill="1" applyBorder="1"/>
    <x:xf numFmtId="0" fontId="7" fillId="14" borderId="79" xfId="0" applyNumberFormat="1" applyFont="1" applyFill="1" applyBorder="1"/>
    <x:xf numFmtId="0" fontId="7" fillId="14" borderId="80" xfId="0" applyNumberFormat="1" applyFont="1" applyFill="1" applyBorder="1"/>
    <x:xf numFmtId="0" fontId="7" fillId="14" borderId="81" xfId="0" applyNumberFormat="1" applyFont="1" applyFill="1" applyBorder="1"/>
    <x:xf numFmtId="201" fontId="7" fillId="14" borderId="74" xfId="0" applyNumberFormat="1" applyFont="1" applyFill="1" applyBorder="1"/>
    <x:xf numFmtId="201" fontId="7" fillId="14" borderId="75" xfId="0" applyNumberFormat="1" applyFont="1" applyFill="1" applyBorder="1"/>
    <x:xf numFmtId="201" fontId="7" fillId="14" borderId="76" xfId="0" applyNumberFormat="1" applyFont="1" applyFill="1" applyBorder="1"/>
    <x:xf numFmtId="201" fontId="7" fillId="14" borderId="77" xfId="0" applyNumberFormat="1" applyFont="1" applyFill="1" applyBorder="1"/>
    <x:xf numFmtId="201" fontId="7" fillId="14" borderId="1" xfId="0" applyNumberFormat="1" applyFont="1" applyFill="1" applyBorder="1"/>
    <x:xf numFmtId="201" fontId="7" fillId="14" borderId="78" xfId="0" applyNumberFormat="1" applyFont="1" applyFill="1" applyBorder="1"/>
    <x:xf numFmtId="201" fontId="7" fillId="14" borderId="79" xfId="0" applyNumberFormat="1" applyFont="1" applyFill="1" applyBorder="1"/>
    <x:xf numFmtId="201" fontId="7" fillId="14" borderId="80" xfId="0" applyNumberFormat="1" applyFont="1" applyFill="1" applyBorder="1"/>
    <x:xf numFmtId="201" fontId="7" fillId="14" borderId="81" xfId="0" applyNumberFormat="1" applyFont="1" applyFill="1" applyBorder="1"/>
    <x:xf numFmtId="201" fontId="7" fillId="14" borderId="74" xfId="0" applyNumberFormat="1" applyFont="1" applyFill="1" applyBorder="1" applyAlignment="1">
      <x:alignment horizontal="center"/>
    </x:xf>
    <x:xf numFmtId="201" fontId="7" fillId="14" borderId="75" xfId="0" applyNumberFormat="1" applyFont="1" applyFill="1" applyBorder="1" applyAlignment="1">
      <x:alignment horizontal="center"/>
    </x:xf>
    <x:xf numFmtId="201" fontId="7" fillId="14" borderId="76" xfId="0" applyNumberFormat="1" applyFont="1" applyFill="1" applyBorder="1" applyAlignment="1">
      <x:alignment horizontal="center"/>
    </x:xf>
    <x:xf numFmtId="201" fontId="7" fillId="14" borderId="77" xfId="0" applyNumberFormat="1" applyFont="1" applyFill="1" applyBorder="1" applyAlignment="1">
      <x:alignment horizontal="center"/>
    </x:xf>
    <x:xf numFmtId="201" fontId="7" fillId="14" borderId="1" xfId="0" applyNumberFormat="1" applyFont="1" applyFill="1" applyBorder="1" applyAlignment="1">
      <x:alignment horizontal="center"/>
    </x:xf>
    <x:xf numFmtId="201" fontId="7" fillId="14" borderId="78" xfId="0" applyNumberFormat="1" applyFont="1" applyFill="1" applyBorder="1" applyAlignment="1">
      <x:alignment horizontal="center"/>
    </x:xf>
    <x:xf numFmtId="201" fontId="7" fillId="14" borderId="79" xfId="0" applyNumberFormat="1" applyFont="1" applyFill="1" applyBorder="1" applyAlignment="1">
      <x:alignment horizontal="center"/>
    </x:xf>
    <x:xf numFmtId="201" fontId="7" fillId="14" borderId="80" xfId="0" applyNumberFormat="1" applyFont="1" applyFill="1" applyBorder="1" applyAlignment="1">
      <x:alignment horizontal="center"/>
    </x:xf>
    <x:xf numFmtId="201" fontId="7" fillId="14" borderId="81" xfId="0" applyNumberFormat="1" applyFont="1" applyFill="1" applyBorder="1" applyAlignment="1">
      <x:alignment horizontal="center"/>
    </x:xf>
    <x:xf numFmtId="201" fontId="7" fillId="14" borderId="74" xfId="0" applyNumberFormat="1" applyFont="1" applyFill="1" applyBorder="1" applyAlignment="1">
      <x:alignment horizontal="center" vertical="center"/>
    </x:xf>
    <x:xf numFmtId="201" fontId="7" fillId="14" borderId="75" xfId="0" applyNumberFormat="1" applyFont="1" applyFill="1" applyBorder="1" applyAlignment="1">
      <x:alignment horizontal="center" vertical="center"/>
    </x:xf>
    <x:xf numFmtId="201" fontId="7" fillId="14" borderId="76" xfId="0" applyNumberFormat="1" applyFont="1" applyFill="1" applyBorder="1" applyAlignment="1">
      <x:alignment horizontal="center" vertical="center"/>
    </x:xf>
    <x:xf numFmtId="201" fontId="7" fillId="14" borderId="77" xfId="0" applyNumberFormat="1" applyFont="1" applyFill="1" applyBorder="1" applyAlignment="1">
      <x:alignment horizontal="center" vertical="center"/>
    </x:xf>
    <x:xf numFmtId="201" fontId="7" fillId="14" borderId="1" xfId="0" applyNumberFormat="1" applyFont="1" applyFill="1" applyBorder="1" applyAlignment="1">
      <x:alignment horizontal="center" vertical="center"/>
    </x:xf>
    <x:xf numFmtId="201" fontId="7" fillId="14" borderId="78" xfId="0" applyNumberFormat="1" applyFont="1" applyFill="1" applyBorder="1" applyAlignment="1">
      <x:alignment horizontal="center" vertical="center"/>
    </x:xf>
    <x:xf numFmtId="201" fontId="7" fillId="14" borderId="79" xfId="0" applyNumberFormat="1" applyFont="1" applyFill="1" applyBorder="1" applyAlignment="1">
      <x:alignment horizontal="center" vertical="center"/>
    </x:xf>
    <x:xf numFmtId="201" fontId="7" fillId="14" borderId="80" xfId="0" applyNumberFormat="1" applyFont="1" applyFill="1" applyBorder="1" applyAlignment="1">
      <x:alignment horizontal="center" vertical="center"/>
    </x:xf>
    <x:xf numFmtId="201" fontId="7" fillId="14" borderId="8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 applyAlignment="1">
      <x:alignment horizontal="center"/>
    </x:xf>
    <x:xf numFmtId="0" fontId="3" fillId="8" borderId="0" xfId="0" applyNumberFormat="1" applyFont="1" applyFill="1" applyBorder="1" applyAlignment="1">
      <x:alignment horizontal="center" vertical="center"/>
    </x:xf>
    <x:xf numFmtId="0" fontId="3" fillId="8" borderId="1" xfId="0" applyNumberFormat="1" applyFont="1" applyFill="1" applyBorder="1" applyAlignment="1">
      <x:alignment horizontal="center"/>
    </x:xf>
    <x:xf numFmtId="0" fontId="3" fillId="8" borderId="1" xfId="0" applyNumberFormat="1" applyFont="1" applyFill="1" applyBorder="1" applyAlignment="1">
      <x:alignment horizontal="center" vertical="center"/>
    </x:xf>
    <x:xf numFmtId="0" fontId="8" fillId="14" borderId="0" xfId="0" applyNumberFormat="1" applyFont="1" applyFill="1" applyBorder="1"/>
    <x:xf numFmtId="0" fontId="8" fillId="14" borderId="82" xfId="0" applyNumberFormat="1" applyFont="1" applyFill="1" applyBorder="1"/>
    <x:xf numFmtId="0" fontId="8" fillId="14" borderId="83" xfId="0" applyNumberFormat="1" applyFont="1" applyFill="1" applyBorder="1"/>
    <x:xf numFmtId="0" fontId="8" fillId="14" borderId="84" xfId="0" applyNumberFormat="1" applyFont="1" applyFill="1" applyBorder="1"/>
    <x:xf numFmtId="0" fontId="8" fillId="14" borderId="85" xfId="0" applyNumberFormat="1" applyFont="1" applyFill="1" applyBorder="1"/>
    <x:xf numFmtId="0" fontId="8" fillId="14" borderId="86" xfId="0" applyNumberFormat="1" applyFont="1" applyFill="1" applyBorder="1"/>
    <x:xf numFmtId="0" fontId="8" fillId="14" borderId="87" xfId="0" applyNumberFormat="1" applyFont="1" applyFill="1" applyBorder="1"/>
    <x:xf numFmtId="0" fontId="8" fillId="14" borderId="88" xfId="0" applyNumberFormat="1" applyFont="1" applyFill="1" applyBorder="1"/>
    <x:xf numFmtId="0" fontId="8" fillId="14" borderId="89" xfId="0" applyNumberFormat="1" applyFont="1" applyFill="1" applyBorder="1"/>
    <x:xf numFmtId="201" fontId="8" fillId="14" borderId="82" xfId="0" applyNumberFormat="1" applyFont="1" applyFill="1" applyBorder="1"/>
    <x:xf numFmtId="201" fontId="8" fillId="14" borderId="83" xfId="0" applyNumberFormat="1" applyFont="1" applyFill="1" applyBorder="1"/>
    <x:xf numFmtId="201" fontId="8" fillId="14" borderId="84" xfId="0" applyNumberFormat="1" applyFont="1" applyFill="1" applyBorder="1"/>
    <x:xf numFmtId="201" fontId="8" fillId="14" borderId="85" xfId="0" applyNumberFormat="1" applyFont="1" applyFill="1" applyBorder="1"/>
    <x:xf numFmtId="201" fontId="8" fillId="14" borderId="0" xfId="0" applyNumberFormat="1" applyFont="1" applyFill="1" applyBorder="1"/>
    <x:xf numFmtId="201" fontId="8" fillId="14" borderId="86" xfId="0" applyNumberFormat="1" applyFont="1" applyFill="1" applyBorder="1"/>
    <x:xf numFmtId="201" fontId="8" fillId="14" borderId="87" xfId="0" applyNumberFormat="1" applyFont="1" applyFill="1" applyBorder="1"/>
    <x:xf numFmtId="201" fontId="8" fillId="14" borderId="88" xfId="0" applyNumberFormat="1" applyFont="1" applyFill="1" applyBorder="1"/>
    <x:xf numFmtId="201" fontId="8" fillId="14" borderId="89" xfId="0" applyNumberFormat="1" applyFont="1" applyFill="1" applyBorder="1"/>
    <x:xf numFmtId="201" fontId="8" fillId="14" borderId="82" xfId="0" applyNumberFormat="1" applyFont="1" applyFill="1" applyBorder="1" applyAlignment="1">
      <x:alignment horizontal="center"/>
    </x:xf>
    <x:xf numFmtId="201" fontId="8" fillId="14" borderId="83" xfId="0" applyNumberFormat="1" applyFont="1" applyFill="1" applyBorder="1" applyAlignment="1">
      <x:alignment horizontal="center"/>
    </x:xf>
    <x:xf numFmtId="201" fontId="8" fillId="14" borderId="84" xfId="0" applyNumberFormat="1" applyFont="1" applyFill="1" applyBorder="1" applyAlignment="1">
      <x:alignment horizontal="center"/>
    </x:xf>
    <x:xf numFmtId="201" fontId="8" fillId="14" borderId="85" xfId="0" applyNumberFormat="1" applyFont="1" applyFill="1" applyBorder="1" applyAlignment="1">
      <x:alignment horizontal="center"/>
    </x:xf>
    <x:xf numFmtId="201" fontId="8" fillId="14" borderId="0" xfId="0" applyNumberFormat="1" applyFont="1" applyFill="1" applyBorder="1" applyAlignment="1">
      <x:alignment horizontal="center"/>
    </x:xf>
    <x:xf numFmtId="201" fontId="8" fillId="14" borderId="86" xfId="0" applyNumberFormat="1" applyFont="1" applyFill="1" applyBorder="1" applyAlignment="1">
      <x:alignment horizontal="center"/>
    </x:xf>
    <x:xf numFmtId="201" fontId="8" fillId="14" borderId="87" xfId="0" applyNumberFormat="1" applyFont="1" applyFill="1" applyBorder="1" applyAlignment="1">
      <x:alignment horizontal="center"/>
    </x:xf>
    <x:xf numFmtId="201" fontId="8" fillId="14" borderId="88" xfId="0" applyNumberFormat="1" applyFont="1" applyFill="1" applyBorder="1" applyAlignment="1">
      <x:alignment horizontal="center"/>
    </x:xf>
    <x:xf numFmtId="201" fontId="8" fillId="14" borderId="89" xfId="0" applyNumberFormat="1" applyFont="1" applyFill="1" applyBorder="1" applyAlignment="1">
      <x:alignment horizontal="center"/>
    </x:xf>
    <x:xf numFmtId="201" fontId="8" fillId="14" borderId="82" xfId="0" applyNumberFormat="1" applyFont="1" applyFill="1" applyBorder="1" applyAlignment="1">
      <x:alignment horizontal="center" vertical="center"/>
    </x:xf>
    <x:xf numFmtId="201" fontId="8" fillId="14" borderId="83" xfId="0" applyNumberFormat="1" applyFont="1" applyFill="1" applyBorder="1" applyAlignment="1">
      <x:alignment horizontal="center" vertical="center"/>
    </x:xf>
    <x:xf numFmtId="201" fontId="8" fillId="14" borderId="84" xfId="0" applyNumberFormat="1" applyFont="1" applyFill="1" applyBorder="1" applyAlignment="1">
      <x:alignment horizontal="center" vertical="center"/>
    </x:xf>
    <x:xf numFmtId="201" fontId="8" fillId="14" borderId="85" xfId="0" applyNumberFormat="1" applyFont="1" applyFill="1" applyBorder="1" applyAlignment="1">
      <x:alignment horizontal="center" vertical="center"/>
    </x:xf>
    <x:xf numFmtId="201" fontId="8" fillId="14" borderId="0" xfId="0" applyNumberFormat="1" applyFont="1" applyFill="1" applyBorder="1" applyAlignment="1">
      <x:alignment horizontal="center" vertical="center"/>
    </x:xf>
    <x:xf numFmtId="201" fontId="8" fillId="14" borderId="86" xfId="0" applyNumberFormat="1" applyFont="1" applyFill="1" applyBorder="1" applyAlignment="1">
      <x:alignment horizontal="center" vertical="center"/>
    </x:xf>
    <x:xf numFmtId="201" fontId="8" fillId="14" borderId="87" xfId="0" applyNumberFormat="1" applyFont="1" applyFill="1" applyBorder="1" applyAlignment="1">
      <x:alignment horizontal="center" vertical="center"/>
    </x:xf>
    <x:xf numFmtId="201" fontId="8" fillId="14" borderId="88" xfId="0" applyNumberFormat="1" applyFont="1" applyFill="1" applyBorder="1" applyAlignment="1">
      <x:alignment horizontal="center" vertical="center"/>
    </x:xf>
    <x:xf numFmtId="201" fontId="8" fillId="14" borderId="89" xfId="0" applyNumberFormat="1" applyFont="1" applyFill="1" applyBorder="1" applyAlignment="1">
      <x:alignment horizontal="center" vertical="center"/>
    </x:xf>
    <x:xf numFmtId="0" fontId="8" fillId="14" borderId="1" xfId="0" applyNumberFormat="1" applyFont="1" applyFill="1" applyBorder="1"/>
    <x:xf numFmtId="0" fontId="8" fillId="14" borderId="90" xfId="0" applyNumberFormat="1" applyFont="1" applyFill="1" applyBorder="1"/>
    <x:xf numFmtId="0" fontId="8" fillId="14" borderId="91" xfId="0" applyNumberFormat="1" applyFont="1" applyFill="1" applyBorder="1"/>
    <x:xf numFmtId="0" fontId="8" fillId="14" borderId="92" xfId="0" applyNumberFormat="1" applyFont="1" applyFill="1" applyBorder="1"/>
    <x:xf numFmtId="0" fontId="8" fillId="14" borderId="93" xfId="0" applyNumberFormat="1" applyFont="1" applyFill="1" applyBorder="1"/>
    <x:xf numFmtId="0" fontId="8" fillId="14" borderId="94" xfId="0" applyNumberFormat="1" applyFont="1" applyFill="1" applyBorder="1"/>
    <x:xf numFmtId="0" fontId="8" fillId="14" borderId="95" xfId="0" applyNumberFormat="1" applyFont="1" applyFill="1" applyBorder="1"/>
    <x:xf numFmtId="0" fontId="8" fillId="14" borderId="96" xfId="0" applyNumberFormat="1" applyFont="1" applyFill="1" applyBorder="1"/>
    <x:xf numFmtId="0" fontId="8" fillId="14" borderId="97" xfId="0" applyNumberFormat="1" applyFont="1" applyFill="1" applyBorder="1"/>
    <x:xf numFmtId="201" fontId="8" fillId="14" borderId="90" xfId="0" applyNumberFormat="1" applyFont="1" applyFill="1" applyBorder="1"/>
    <x:xf numFmtId="201" fontId="8" fillId="14" borderId="91" xfId="0" applyNumberFormat="1" applyFont="1" applyFill="1" applyBorder="1"/>
    <x:xf numFmtId="201" fontId="8" fillId="14" borderId="92" xfId="0" applyNumberFormat="1" applyFont="1" applyFill="1" applyBorder="1"/>
    <x:xf numFmtId="201" fontId="8" fillId="14" borderId="93" xfId="0" applyNumberFormat="1" applyFont="1" applyFill="1" applyBorder="1"/>
    <x:xf numFmtId="201" fontId="8" fillId="14" borderId="1" xfId="0" applyNumberFormat="1" applyFont="1" applyFill="1" applyBorder="1"/>
    <x:xf numFmtId="201" fontId="8" fillId="14" borderId="94" xfId="0" applyNumberFormat="1" applyFont="1" applyFill="1" applyBorder="1"/>
    <x:xf numFmtId="201" fontId="8" fillId="14" borderId="95" xfId="0" applyNumberFormat="1" applyFont="1" applyFill="1" applyBorder="1"/>
    <x:xf numFmtId="201" fontId="8" fillId="14" borderId="96" xfId="0" applyNumberFormat="1" applyFont="1" applyFill="1" applyBorder="1"/>
    <x:xf numFmtId="201" fontId="8" fillId="14" borderId="97" xfId="0" applyNumberFormat="1" applyFont="1" applyFill="1" applyBorder="1"/>
    <x:xf numFmtId="201" fontId="8" fillId="14" borderId="90" xfId="0" applyNumberFormat="1" applyFont="1" applyFill="1" applyBorder="1" applyAlignment="1">
      <x:alignment horizontal="center"/>
    </x:xf>
    <x:xf numFmtId="201" fontId="8" fillId="14" borderId="91" xfId="0" applyNumberFormat="1" applyFont="1" applyFill="1" applyBorder="1" applyAlignment="1">
      <x:alignment horizontal="center"/>
    </x:xf>
    <x:xf numFmtId="201" fontId="8" fillId="14" borderId="92" xfId="0" applyNumberFormat="1" applyFont="1" applyFill="1" applyBorder="1" applyAlignment="1">
      <x:alignment horizontal="center"/>
    </x:xf>
    <x:xf numFmtId="201" fontId="8" fillId="14" borderId="93" xfId="0" applyNumberFormat="1" applyFont="1" applyFill="1" applyBorder="1" applyAlignment="1">
      <x:alignment horizontal="center"/>
    </x:xf>
    <x:xf numFmtId="201" fontId="8" fillId="14" borderId="1" xfId="0" applyNumberFormat="1" applyFont="1" applyFill="1" applyBorder="1" applyAlignment="1">
      <x:alignment horizontal="center"/>
    </x:xf>
    <x:xf numFmtId="201" fontId="8" fillId="14" borderId="94" xfId="0" applyNumberFormat="1" applyFont="1" applyFill="1" applyBorder="1" applyAlignment="1">
      <x:alignment horizontal="center"/>
    </x:xf>
    <x:xf numFmtId="201" fontId="8" fillId="14" borderId="95" xfId="0" applyNumberFormat="1" applyFont="1" applyFill="1" applyBorder="1" applyAlignment="1">
      <x:alignment horizontal="center"/>
    </x:xf>
    <x:xf numFmtId="201" fontId="8" fillId="14" borderId="96" xfId="0" applyNumberFormat="1" applyFont="1" applyFill="1" applyBorder="1" applyAlignment="1">
      <x:alignment horizontal="center"/>
    </x:xf>
    <x:xf numFmtId="201" fontId="8" fillId="14" borderId="97" xfId="0" applyNumberFormat="1" applyFont="1" applyFill="1" applyBorder="1" applyAlignment="1">
      <x:alignment horizontal="center"/>
    </x:xf>
    <x:xf numFmtId="201" fontId="8" fillId="14" borderId="90" xfId="0" applyNumberFormat="1" applyFont="1" applyFill="1" applyBorder="1" applyAlignment="1">
      <x:alignment horizontal="center" vertical="center"/>
    </x:xf>
    <x:xf numFmtId="201" fontId="8" fillId="14" borderId="91" xfId="0" applyNumberFormat="1" applyFont="1" applyFill="1" applyBorder="1" applyAlignment="1">
      <x:alignment horizontal="center" vertical="center"/>
    </x:xf>
    <x:xf numFmtId="201" fontId="8" fillId="14" borderId="92" xfId="0" applyNumberFormat="1" applyFont="1" applyFill="1" applyBorder="1" applyAlignment="1">
      <x:alignment horizontal="center" vertical="center"/>
    </x:xf>
    <x:xf numFmtId="201" fontId="8" fillId="14" borderId="93" xfId="0" applyNumberFormat="1" applyFont="1" applyFill="1" applyBorder="1" applyAlignment="1">
      <x:alignment horizontal="center" vertical="center"/>
    </x:xf>
    <x:xf numFmtId="201" fontId="8" fillId="14" borderId="1" xfId="0" applyNumberFormat="1" applyFont="1" applyFill="1" applyBorder="1" applyAlignment="1">
      <x:alignment horizontal="center" vertical="center"/>
    </x:xf>
    <x:xf numFmtId="201" fontId="8" fillId="14" borderId="94" xfId="0" applyNumberFormat="1" applyFont="1" applyFill="1" applyBorder="1" applyAlignment="1">
      <x:alignment horizontal="center" vertical="center"/>
    </x:xf>
    <x:xf numFmtId="201" fontId="8" fillId="14" borderId="95" xfId="0" applyNumberFormat="1" applyFont="1" applyFill="1" applyBorder="1" applyAlignment="1">
      <x:alignment horizontal="center" vertical="center"/>
    </x:xf>
    <x:xf numFmtId="201" fontId="8" fillId="14" borderId="96" xfId="0" applyNumberFormat="1" applyFont="1" applyFill="1" applyBorder="1" applyAlignment="1">
      <x:alignment horizontal="center" vertical="center"/>
    </x:xf>
    <x:xf numFmtId="201" fontId="8" fillId="14" borderId="97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 applyAlignment="1">
      <x:alignment horizontal="center"/>
    </x:xf>
    <x:xf numFmtId="0" fontId="3" fillId="10" borderId="0" xfId="0" applyNumberFormat="1" applyFont="1" applyFill="1" applyBorder="1" applyAlignment="1">
      <x:alignment horizontal="center" vertical="center"/>
    </x:xf>
    <x:xf numFmtId="0" fontId="3" fillId="10" borderId="1" xfId="0" applyNumberFormat="1" applyFont="1" applyFill="1" applyBorder="1" applyAlignment="1">
      <x:alignment horizontal="center"/>
    </x:xf>
    <x:xf numFmtId="0" fontId="3" fillId="10" borderId="1" xfId="0" applyNumberFormat="1" applyFont="1" applyFill="1" applyBorder="1" applyAlignment="1">
      <x:alignment horizontal="center" vertical="center"/>
    </x:xf>
    <x:xf numFmtId="0" fontId="9" fillId="14" borderId="0" xfId="0" applyNumberFormat="1" applyFont="1" applyFill="1" applyBorder="1"/>
    <x:xf numFmtId="0" fontId="9" fillId="14" borderId="98" xfId="0" applyNumberFormat="1" applyFont="1" applyFill="1" applyBorder="1"/>
    <x:xf numFmtId="0" fontId="9" fillId="14" borderId="99" xfId="0" applyNumberFormat="1" applyFont="1" applyFill="1" applyBorder="1"/>
    <x:xf numFmtId="0" fontId="9" fillId="14" borderId="100" xfId="0" applyNumberFormat="1" applyFont="1" applyFill="1" applyBorder="1"/>
    <x:xf numFmtId="0" fontId="9" fillId="14" borderId="101" xfId="0" applyNumberFormat="1" applyFont="1" applyFill="1" applyBorder="1"/>
    <x:xf numFmtId="0" fontId="9" fillId="14" borderId="102" xfId="0" applyNumberFormat="1" applyFont="1" applyFill="1" applyBorder="1"/>
    <x:xf numFmtId="0" fontId="9" fillId="14" borderId="103" xfId="0" applyNumberFormat="1" applyFont="1" applyFill="1" applyBorder="1"/>
    <x:xf numFmtId="0" fontId="9" fillId="14" borderId="104" xfId="0" applyNumberFormat="1" applyFont="1" applyFill="1" applyBorder="1"/>
    <x:xf numFmtId="0" fontId="9" fillId="14" borderId="105" xfId="0" applyNumberFormat="1" applyFont="1" applyFill="1" applyBorder="1"/>
    <x:xf numFmtId="201" fontId="9" fillId="14" borderId="98" xfId="0" applyNumberFormat="1" applyFont="1" applyFill="1" applyBorder="1"/>
    <x:xf numFmtId="201" fontId="9" fillId="14" borderId="99" xfId="0" applyNumberFormat="1" applyFont="1" applyFill="1" applyBorder="1"/>
    <x:xf numFmtId="201" fontId="9" fillId="14" borderId="100" xfId="0" applyNumberFormat="1" applyFont="1" applyFill="1" applyBorder="1"/>
    <x:xf numFmtId="201" fontId="9" fillId="14" borderId="101" xfId="0" applyNumberFormat="1" applyFont="1" applyFill="1" applyBorder="1"/>
    <x:xf numFmtId="201" fontId="9" fillId="14" borderId="0" xfId="0" applyNumberFormat="1" applyFont="1" applyFill="1" applyBorder="1"/>
    <x:xf numFmtId="201" fontId="9" fillId="14" borderId="102" xfId="0" applyNumberFormat="1" applyFont="1" applyFill="1" applyBorder="1"/>
    <x:xf numFmtId="201" fontId="9" fillId="14" borderId="103" xfId="0" applyNumberFormat="1" applyFont="1" applyFill="1" applyBorder="1"/>
    <x:xf numFmtId="201" fontId="9" fillId="14" borderId="104" xfId="0" applyNumberFormat="1" applyFont="1" applyFill="1" applyBorder="1"/>
    <x:xf numFmtId="201" fontId="9" fillId="14" borderId="105" xfId="0" applyNumberFormat="1" applyFont="1" applyFill="1" applyBorder="1"/>
    <x:xf numFmtId="201" fontId="9" fillId="14" borderId="98" xfId="0" applyNumberFormat="1" applyFont="1" applyFill="1" applyBorder="1" applyAlignment="1">
      <x:alignment horizontal="center"/>
    </x:xf>
    <x:xf numFmtId="201" fontId="9" fillId="14" borderId="99" xfId="0" applyNumberFormat="1" applyFont="1" applyFill="1" applyBorder="1" applyAlignment="1">
      <x:alignment horizontal="center"/>
    </x:xf>
    <x:xf numFmtId="201" fontId="9" fillId="14" borderId="100" xfId="0" applyNumberFormat="1" applyFont="1" applyFill="1" applyBorder="1" applyAlignment="1">
      <x:alignment horizontal="center"/>
    </x:xf>
    <x:xf numFmtId="201" fontId="9" fillId="14" borderId="101" xfId="0" applyNumberFormat="1" applyFont="1" applyFill="1" applyBorder="1" applyAlignment="1">
      <x:alignment horizontal="center"/>
    </x:xf>
    <x:xf numFmtId="201" fontId="9" fillId="14" borderId="0" xfId="0" applyNumberFormat="1" applyFont="1" applyFill="1" applyBorder="1" applyAlignment="1">
      <x:alignment horizontal="center"/>
    </x:xf>
    <x:xf numFmtId="201" fontId="9" fillId="14" borderId="102" xfId="0" applyNumberFormat="1" applyFont="1" applyFill="1" applyBorder="1" applyAlignment="1">
      <x:alignment horizontal="center"/>
    </x:xf>
    <x:xf numFmtId="201" fontId="9" fillId="14" borderId="103" xfId="0" applyNumberFormat="1" applyFont="1" applyFill="1" applyBorder="1" applyAlignment="1">
      <x:alignment horizontal="center"/>
    </x:xf>
    <x:xf numFmtId="201" fontId="9" fillId="14" borderId="104" xfId="0" applyNumberFormat="1" applyFont="1" applyFill="1" applyBorder="1" applyAlignment="1">
      <x:alignment horizontal="center"/>
    </x:xf>
    <x:xf numFmtId="201" fontId="9" fillId="14" borderId="105" xfId="0" applyNumberFormat="1" applyFont="1" applyFill="1" applyBorder="1" applyAlignment="1">
      <x:alignment horizontal="center"/>
    </x:xf>
    <x:xf numFmtId="201" fontId="9" fillId="14" borderId="98" xfId="0" applyNumberFormat="1" applyFont="1" applyFill="1" applyBorder="1" applyAlignment="1">
      <x:alignment horizontal="center" vertical="center"/>
    </x:xf>
    <x:xf numFmtId="201" fontId="9" fillId="14" borderId="99" xfId="0" applyNumberFormat="1" applyFont="1" applyFill="1" applyBorder="1" applyAlignment="1">
      <x:alignment horizontal="center" vertical="center"/>
    </x:xf>
    <x:xf numFmtId="201" fontId="9" fillId="14" borderId="100" xfId="0" applyNumberFormat="1" applyFont="1" applyFill="1" applyBorder="1" applyAlignment="1">
      <x:alignment horizontal="center" vertical="center"/>
    </x:xf>
    <x:xf numFmtId="201" fontId="9" fillId="14" borderId="101" xfId="0" applyNumberFormat="1" applyFont="1" applyFill="1" applyBorder="1" applyAlignment="1">
      <x:alignment horizontal="center" vertical="center"/>
    </x:xf>
    <x:xf numFmtId="201" fontId="9" fillId="14" borderId="0" xfId="0" applyNumberFormat="1" applyFont="1" applyFill="1" applyBorder="1" applyAlignment="1">
      <x:alignment horizontal="center" vertical="center"/>
    </x:xf>
    <x:xf numFmtId="201" fontId="9" fillId="14" borderId="102" xfId="0" applyNumberFormat="1" applyFont="1" applyFill="1" applyBorder="1" applyAlignment="1">
      <x:alignment horizontal="center" vertical="center"/>
    </x:xf>
    <x:xf numFmtId="201" fontId="9" fillId="14" borderId="103" xfId="0" applyNumberFormat="1" applyFont="1" applyFill="1" applyBorder="1" applyAlignment="1">
      <x:alignment horizontal="center" vertical="center"/>
    </x:xf>
    <x:xf numFmtId="201" fontId="9" fillId="14" borderId="104" xfId="0" applyNumberFormat="1" applyFont="1" applyFill="1" applyBorder="1" applyAlignment="1">
      <x:alignment horizontal="center" vertical="center"/>
    </x:xf>
    <x:xf numFmtId="201" fontId="9" fillId="14" borderId="105" xfId="0" applyNumberFormat="1" applyFont="1" applyFill="1" applyBorder="1" applyAlignment="1">
      <x:alignment horizontal="center" vertical="center"/>
    </x:xf>
    <x:xf numFmtId="0" fontId="9" fillId="14" borderId="1" xfId="0" applyNumberFormat="1" applyFont="1" applyFill="1" applyBorder="1"/>
    <x:xf numFmtId="0" fontId="9" fillId="14" borderId="106" xfId="0" applyNumberFormat="1" applyFont="1" applyFill="1" applyBorder="1"/>
    <x:xf numFmtId="0" fontId="9" fillId="14" borderId="107" xfId="0" applyNumberFormat="1" applyFont="1" applyFill="1" applyBorder="1"/>
    <x:xf numFmtId="0" fontId="9" fillId="14" borderId="108" xfId="0" applyNumberFormat="1" applyFont="1" applyFill="1" applyBorder="1"/>
    <x:xf numFmtId="0" fontId="9" fillId="14" borderId="109" xfId="0" applyNumberFormat="1" applyFont="1" applyFill="1" applyBorder="1"/>
    <x:xf numFmtId="0" fontId="9" fillId="14" borderId="110" xfId="0" applyNumberFormat="1" applyFont="1" applyFill="1" applyBorder="1"/>
    <x:xf numFmtId="0" fontId="9" fillId="14" borderId="111" xfId="0" applyNumberFormat="1" applyFont="1" applyFill="1" applyBorder="1"/>
    <x:xf numFmtId="0" fontId="9" fillId="14" borderId="112" xfId="0" applyNumberFormat="1" applyFont="1" applyFill="1" applyBorder="1"/>
    <x:xf numFmtId="0" fontId="9" fillId="14" borderId="113" xfId="0" applyNumberFormat="1" applyFont="1" applyFill="1" applyBorder="1"/>
    <x:xf numFmtId="201" fontId="9" fillId="14" borderId="106" xfId="0" applyNumberFormat="1" applyFont="1" applyFill="1" applyBorder="1"/>
    <x:xf numFmtId="201" fontId="9" fillId="14" borderId="107" xfId="0" applyNumberFormat="1" applyFont="1" applyFill="1" applyBorder="1"/>
    <x:xf numFmtId="201" fontId="9" fillId="14" borderId="108" xfId="0" applyNumberFormat="1" applyFont="1" applyFill="1" applyBorder="1"/>
    <x:xf numFmtId="201" fontId="9" fillId="14" borderId="109" xfId="0" applyNumberFormat="1" applyFont="1" applyFill="1" applyBorder="1"/>
    <x:xf numFmtId="201" fontId="9" fillId="14" borderId="1" xfId="0" applyNumberFormat="1" applyFont="1" applyFill="1" applyBorder="1"/>
    <x:xf numFmtId="201" fontId="9" fillId="14" borderId="110" xfId="0" applyNumberFormat="1" applyFont="1" applyFill="1" applyBorder="1"/>
    <x:xf numFmtId="201" fontId="9" fillId="14" borderId="111" xfId="0" applyNumberFormat="1" applyFont="1" applyFill="1" applyBorder="1"/>
    <x:xf numFmtId="201" fontId="9" fillId="14" borderId="112" xfId="0" applyNumberFormat="1" applyFont="1" applyFill="1" applyBorder="1"/>
    <x:xf numFmtId="201" fontId="9" fillId="14" borderId="113" xfId="0" applyNumberFormat="1" applyFont="1" applyFill="1" applyBorder="1"/>
    <x:xf numFmtId="201" fontId="9" fillId="14" borderId="106" xfId="0" applyNumberFormat="1" applyFont="1" applyFill="1" applyBorder="1" applyAlignment="1">
      <x:alignment horizontal="center"/>
    </x:xf>
    <x:xf numFmtId="201" fontId="9" fillId="14" borderId="107" xfId="0" applyNumberFormat="1" applyFont="1" applyFill="1" applyBorder="1" applyAlignment="1">
      <x:alignment horizontal="center"/>
    </x:xf>
    <x:xf numFmtId="201" fontId="9" fillId="14" borderId="108" xfId="0" applyNumberFormat="1" applyFont="1" applyFill="1" applyBorder="1" applyAlignment="1">
      <x:alignment horizontal="center"/>
    </x:xf>
    <x:xf numFmtId="201" fontId="9" fillId="14" borderId="109" xfId="0" applyNumberFormat="1" applyFont="1" applyFill="1" applyBorder="1" applyAlignment="1">
      <x:alignment horizontal="center"/>
    </x:xf>
    <x:xf numFmtId="201" fontId="9" fillId="14" borderId="1" xfId="0" applyNumberFormat="1" applyFont="1" applyFill="1" applyBorder="1" applyAlignment="1">
      <x:alignment horizontal="center"/>
    </x:xf>
    <x:xf numFmtId="201" fontId="9" fillId="14" borderId="110" xfId="0" applyNumberFormat="1" applyFont="1" applyFill="1" applyBorder="1" applyAlignment="1">
      <x:alignment horizontal="center"/>
    </x:xf>
    <x:xf numFmtId="201" fontId="9" fillId="14" borderId="111" xfId="0" applyNumberFormat="1" applyFont="1" applyFill="1" applyBorder="1" applyAlignment="1">
      <x:alignment horizontal="center"/>
    </x:xf>
    <x:xf numFmtId="201" fontId="9" fillId="14" borderId="112" xfId="0" applyNumberFormat="1" applyFont="1" applyFill="1" applyBorder="1" applyAlignment="1">
      <x:alignment horizontal="center"/>
    </x:xf>
    <x:xf numFmtId="201" fontId="9" fillId="14" borderId="113" xfId="0" applyNumberFormat="1" applyFont="1" applyFill="1" applyBorder="1" applyAlignment="1">
      <x:alignment horizontal="center"/>
    </x:xf>
    <x:xf numFmtId="201" fontId="9" fillId="14" borderId="106" xfId="0" applyNumberFormat="1" applyFont="1" applyFill="1" applyBorder="1" applyAlignment="1">
      <x:alignment horizontal="center" vertical="center"/>
    </x:xf>
    <x:xf numFmtId="201" fontId="9" fillId="14" borderId="107" xfId="0" applyNumberFormat="1" applyFont="1" applyFill="1" applyBorder="1" applyAlignment="1">
      <x:alignment horizontal="center" vertical="center"/>
    </x:xf>
    <x:xf numFmtId="201" fontId="9" fillId="14" borderId="108" xfId="0" applyNumberFormat="1" applyFont="1" applyFill="1" applyBorder="1" applyAlignment="1">
      <x:alignment horizontal="center" vertical="center"/>
    </x:xf>
    <x:xf numFmtId="201" fontId="9" fillId="14" borderId="109" xfId="0" applyNumberFormat="1" applyFont="1" applyFill="1" applyBorder="1" applyAlignment="1">
      <x:alignment horizontal="center" vertical="center"/>
    </x:xf>
    <x:xf numFmtId="201" fontId="9" fillId="14" borderId="1" xfId="0" applyNumberFormat="1" applyFont="1" applyFill="1" applyBorder="1" applyAlignment="1">
      <x:alignment horizontal="center" vertical="center"/>
    </x:xf>
    <x:xf numFmtId="201" fontId="9" fillId="14" borderId="110" xfId="0" applyNumberFormat="1" applyFont="1" applyFill="1" applyBorder="1" applyAlignment="1">
      <x:alignment horizontal="center" vertical="center"/>
    </x:xf>
    <x:xf numFmtId="201" fontId="9" fillId="14" borderId="111" xfId="0" applyNumberFormat="1" applyFont="1" applyFill="1" applyBorder="1" applyAlignment="1">
      <x:alignment horizontal="center" vertical="center"/>
    </x:xf>
    <x:xf numFmtId="201" fontId="9" fillId="14" borderId="112" xfId="0" applyNumberFormat="1" applyFont="1" applyFill="1" applyBorder="1" applyAlignment="1">
      <x:alignment horizontal="center" vertical="center"/>
    </x:xf>
    <x:xf numFmtId="201" fontId="9" fillId="14" borderId="113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 applyAlignment="1">
      <x:alignment horizontal="center"/>
    </x:xf>
    <x:xf numFmtId="0" fontId="3" fillId="11" borderId="0" xfId="0" applyNumberFormat="1" applyFont="1" applyFill="1" applyBorder="1" applyAlignment="1">
      <x:alignment horizontal="center" vertical="center"/>
    </x:xf>
    <x:xf numFmtId="0" fontId="3" fillId="11" borderId="1" xfId="0" applyNumberFormat="1" applyFont="1" applyFill="1" applyBorder="1" applyAlignment="1">
      <x:alignment horizontal="center"/>
    </x:xf>
    <x:xf numFmtId="0" fontId="3" fillId="11" borderId="1" xfId="0" applyNumberFormat="1" applyFont="1" applyFill="1" applyBorder="1" applyAlignment="1">
      <x:alignment horizontal="center" vertical="center"/>
    </x:xf>
    <x:xf numFmtId="0" fontId="10" fillId="14" borderId="0" xfId="0" applyNumberFormat="1" applyFont="1" applyFill="1" applyBorder="1"/>
    <x:xf numFmtId="0" fontId="10" fillId="14" borderId="114" xfId="0" applyNumberFormat="1" applyFont="1" applyFill="1" applyBorder="1"/>
    <x:xf numFmtId="0" fontId="10" fillId="14" borderId="115" xfId="0" applyNumberFormat="1" applyFont="1" applyFill="1" applyBorder="1"/>
    <x:xf numFmtId="0" fontId="10" fillId="14" borderId="116" xfId="0" applyNumberFormat="1" applyFont="1" applyFill="1" applyBorder="1"/>
    <x:xf numFmtId="0" fontId="10" fillId="14" borderId="117" xfId="0" applyNumberFormat="1" applyFont="1" applyFill="1" applyBorder="1"/>
    <x:xf numFmtId="0" fontId="10" fillId="14" borderId="118" xfId="0" applyNumberFormat="1" applyFont="1" applyFill="1" applyBorder="1"/>
    <x:xf numFmtId="0" fontId="10" fillId="14" borderId="119" xfId="0" applyNumberFormat="1" applyFont="1" applyFill="1" applyBorder="1"/>
    <x:xf numFmtId="0" fontId="10" fillId="14" borderId="120" xfId="0" applyNumberFormat="1" applyFont="1" applyFill="1" applyBorder="1"/>
    <x:xf numFmtId="0" fontId="10" fillId="14" borderId="121" xfId="0" applyNumberFormat="1" applyFont="1" applyFill="1" applyBorder="1"/>
    <x:xf numFmtId="203" fontId="10" fillId="14" borderId="114" xfId="0" applyNumberFormat="1" applyFont="1" applyFill="1" applyBorder="1"/>
    <x:xf numFmtId="203" fontId="10" fillId="14" borderId="115" xfId="0" applyNumberFormat="1" applyFont="1" applyFill="1" applyBorder="1"/>
    <x:xf numFmtId="203" fontId="10" fillId="14" borderId="116" xfId="0" applyNumberFormat="1" applyFont="1" applyFill="1" applyBorder="1"/>
    <x:xf numFmtId="203" fontId="10" fillId="14" borderId="117" xfId="0" applyNumberFormat="1" applyFont="1" applyFill="1" applyBorder="1"/>
    <x:xf numFmtId="203" fontId="10" fillId="14" borderId="0" xfId="0" applyNumberFormat="1" applyFont="1" applyFill="1" applyBorder="1"/>
    <x:xf numFmtId="203" fontId="10" fillId="14" borderId="118" xfId="0" applyNumberFormat="1" applyFont="1" applyFill="1" applyBorder="1"/>
    <x:xf numFmtId="203" fontId="10" fillId="14" borderId="119" xfId="0" applyNumberFormat="1" applyFont="1" applyFill="1" applyBorder="1"/>
    <x:xf numFmtId="203" fontId="10" fillId="14" borderId="120" xfId="0" applyNumberFormat="1" applyFont="1" applyFill="1" applyBorder="1"/>
    <x:xf numFmtId="203" fontId="10" fillId="14" borderId="121" xfId="0" applyNumberFormat="1" applyFont="1" applyFill="1" applyBorder="1"/>
    <x:xf numFmtId="203" fontId="10" fillId="14" borderId="114" xfId="0" applyNumberFormat="1" applyFont="1" applyFill="1" applyBorder="1" applyAlignment="1">
      <x:alignment horizontal="center"/>
    </x:xf>
    <x:xf numFmtId="203" fontId="10" fillId="14" borderId="115" xfId="0" applyNumberFormat="1" applyFont="1" applyFill="1" applyBorder="1" applyAlignment="1">
      <x:alignment horizontal="center"/>
    </x:xf>
    <x:xf numFmtId="203" fontId="10" fillId="14" borderId="116" xfId="0" applyNumberFormat="1" applyFont="1" applyFill="1" applyBorder="1" applyAlignment="1">
      <x:alignment horizontal="center"/>
    </x:xf>
    <x:xf numFmtId="203" fontId="10" fillId="14" borderId="117" xfId="0" applyNumberFormat="1" applyFont="1" applyFill="1" applyBorder="1" applyAlignment="1">
      <x:alignment horizontal="center"/>
    </x:xf>
    <x:xf numFmtId="203" fontId="10" fillId="14" borderId="0" xfId="0" applyNumberFormat="1" applyFont="1" applyFill="1" applyBorder="1" applyAlignment="1">
      <x:alignment horizontal="center"/>
    </x:xf>
    <x:xf numFmtId="203" fontId="10" fillId="14" borderId="118" xfId="0" applyNumberFormat="1" applyFont="1" applyFill="1" applyBorder="1" applyAlignment="1">
      <x:alignment horizontal="center"/>
    </x:xf>
    <x:xf numFmtId="203" fontId="10" fillId="14" borderId="119" xfId="0" applyNumberFormat="1" applyFont="1" applyFill="1" applyBorder="1" applyAlignment="1">
      <x:alignment horizontal="center"/>
    </x:xf>
    <x:xf numFmtId="203" fontId="10" fillId="14" borderId="120" xfId="0" applyNumberFormat="1" applyFont="1" applyFill="1" applyBorder="1" applyAlignment="1">
      <x:alignment horizontal="center"/>
    </x:xf>
    <x:xf numFmtId="203" fontId="10" fillId="14" borderId="121" xfId="0" applyNumberFormat="1" applyFont="1" applyFill="1" applyBorder="1" applyAlignment="1">
      <x:alignment horizontal="center"/>
    </x:xf>
    <x:xf numFmtId="203" fontId="10" fillId="14" borderId="114" xfId="0" applyNumberFormat="1" applyFont="1" applyFill="1" applyBorder="1" applyAlignment="1">
      <x:alignment horizontal="center" vertical="center"/>
    </x:xf>
    <x:xf numFmtId="203" fontId="10" fillId="14" borderId="115" xfId="0" applyNumberFormat="1" applyFont="1" applyFill="1" applyBorder="1" applyAlignment="1">
      <x:alignment horizontal="center" vertical="center"/>
    </x:xf>
    <x:xf numFmtId="203" fontId="10" fillId="14" borderId="116" xfId="0" applyNumberFormat="1" applyFont="1" applyFill="1" applyBorder="1" applyAlignment="1">
      <x:alignment horizontal="center" vertical="center"/>
    </x:xf>
    <x:xf numFmtId="203" fontId="10" fillId="14" borderId="117" xfId="0" applyNumberFormat="1" applyFont="1" applyFill="1" applyBorder="1" applyAlignment="1">
      <x:alignment horizontal="center" vertical="center"/>
    </x:xf>
    <x:xf numFmtId="203" fontId="10" fillId="14" borderId="0" xfId="0" applyNumberFormat="1" applyFont="1" applyFill="1" applyBorder="1" applyAlignment="1">
      <x:alignment horizontal="center" vertical="center"/>
    </x:xf>
    <x:xf numFmtId="203" fontId="10" fillId="14" borderId="118" xfId="0" applyNumberFormat="1" applyFont="1" applyFill="1" applyBorder="1" applyAlignment="1">
      <x:alignment horizontal="center" vertical="center"/>
    </x:xf>
    <x:xf numFmtId="203" fontId="10" fillId="14" borderId="119" xfId="0" applyNumberFormat="1" applyFont="1" applyFill="1" applyBorder="1" applyAlignment="1">
      <x:alignment horizontal="center" vertical="center"/>
    </x:xf>
    <x:xf numFmtId="203" fontId="10" fillId="14" borderId="120" xfId="0" applyNumberFormat="1" applyFont="1" applyFill="1" applyBorder="1" applyAlignment="1">
      <x:alignment horizontal="center" vertical="center"/>
    </x:xf>
    <x:xf numFmtId="203" fontId="10" fillId="14" borderId="121" xfId="0" applyNumberFormat="1" applyFont="1" applyFill="1" applyBorder="1" applyAlignment="1">
      <x:alignment horizontal="center" vertical="center"/>
    </x:xf>
    <x:xf numFmtId="0" fontId="10" fillId="14" borderId="1" xfId="0" applyNumberFormat="1" applyFont="1" applyFill="1" applyBorder="1"/>
    <x:xf numFmtId="0" fontId="10" fillId="14" borderId="122" xfId="0" applyNumberFormat="1" applyFont="1" applyFill="1" applyBorder="1"/>
    <x:xf numFmtId="0" fontId="10" fillId="14" borderId="123" xfId="0" applyNumberFormat="1" applyFont="1" applyFill="1" applyBorder="1"/>
    <x:xf numFmtId="0" fontId="10" fillId="14" borderId="124" xfId="0" applyNumberFormat="1" applyFont="1" applyFill="1" applyBorder="1"/>
    <x:xf numFmtId="0" fontId="10" fillId="14" borderId="125" xfId="0" applyNumberFormat="1" applyFont="1" applyFill="1" applyBorder="1"/>
    <x:xf numFmtId="0" fontId="10" fillId="14" borderId="126" xfId="0" applyNumberFormat="1" applyFont="1" applyFill="1" applyBorder="1"/>
    <x:xf numFmtId="0" fontId="10" fillId="14" borderId="127" xfId="0" applyNumberFormat="1" applyFont="1" applyFill="1" applyBorder="1"/>
    <x:xf numFmtId="0" fontId="10" fillId="14" borderId="128" xfId="0" applyNumberFormat="1" applyFont="1" applyFill="1" applyBorder="1"/>
    <x:xf numFmtId="0" fontId="10" fillId="14" borderId="129" xfId="0" applyNumberFormat="1" applyFont="1" applyFill="1" applyBorder="1"/>
    <x:xf numFmtId="203" fontId="10" fillId="14" borderId="122" xfId="0" applyNumberFormat="1" applyFont="1" applyFill="1" applyBorder="1"/>
    <x:xf numFmtId="203" fontId="10" fillId="14" borderId="123" xfId="0" applyNumberFormat="1" applyFont="1" applyFill="1" applyBorder="1"/>
    <x:xf numFmtId="203" fontId="10" fillId="14" borderId="124" xfId="0" applyNumberFormat="1" applyFont="1" applyFill="1" applyBorder="1"/>
    <x:xf numFmtId="203" fontId="10" fillId="14" borderId="125" xfId="0" applyNumberFormat="1" applyFont="1" applyFill="1" applyBorder="1"/>
    <x:xf numFmtId="203" fontId="10" fillId="14" borderId="1" xfId="0" applyNumberFormat="1" applyFont="1" applyFill="1" applyBorder="1"/>
    <x:xf numFmtId="203" fontId="10" fillId="14" borderId="126" xfId="0" applyNumberFormat="1" applyFont="1" applyFill="1" applyBorder="1"/>
    <x:xf numFmtId="203" fontId="10" fillId="14" borderId="127" xfId="0" applyNumberFormat="1" applyFont="1" applyFill="1" applyBorder="1"/>
    <x:xf numFmtId="203" fontId="10" fillId="14" borderId="128" xfId="0" applyNumberFormat="1" applyFont="1" applyFill="1" applyBorder="1"/>
    <x:xf numFmtId="203" fontId="10" fillId="14" borderId="129" xfId="0" applyNumberFormat="1" applyFont="1" applyFill="1" applyBorder="1"/>
    <x:xf numFmtId="203" fontId="10" fillId="14" borderId="122" xfId="0" applyNumberFormat="1" applyFont="1" applyFill="1" applyBorder="1" applyAlignment="1">
      <x:alignment horizontal="center"/>
    </x:xf>
    <x:xf numFmtId="203" fontId="10" fillId="14" borderId="123" xfId="0" applyNumberFormat="1" applyFont="1" applyFill="1" applyBorder="1" applyAlignment="1">
      <x:alignment horizontal="center"/>
    </x:xf>
    <x:xf numFmtId="203" fontId="10" fillId="14" borderId="124" xfId="0" applyNumberFormat="1" applyFont="1" applyFill="1" applyBorder="1" applyAlignment="1">
      <x:alignment horizontal="center"/>
    </x:xf>
    <x:xf numFmtId="203" fontId="10" fillId="14" borderId="125" xfId="0" applyNumberFormat="1" applyFont="1" applyFill="1" applyBorder="1" applyAlignment="1">
      <x:alignment horizontal="center"/>
    </x:xf>
    <x:xf numFmtId="203" fontId="10" fillId="14" borderId="1" xfId="0" applyNumberFormat="1" applyFont="1" applyFill="1" applyBorder="1" applyAlignment="1">
      <x:alignment horizontal="center"/>
    </x:xf>
    <x:xf numFmtId="203" fontId="10" fillId="14" borderId="126" xfId="0" applyNumberFormat="1" applyFont="1" applyFill="1" applyBorder="1" applyAlignment="1">
      <x:alignment horizontal="center"/>
    </x:xf>
    <x:xf numFmtId="203" fontId="10" fillId="14" borderId="127" xfId="0" applyNumberFormat="1" applyFont="1" applyFill="1" applyBorder="1" applyAlignment="1">
      <x:alignment horizontal="center"/>
    </x:xf>
    <x:xf numFmtId="203" fontId="10" fillId="14" borderId="128" xfId="0" applyNumberFormat="1" applyFont="1" applyFill="1" applyBorder="1" applyAlignment="1">
      <x:alignment horizontal="center"/>
    </x:xf>
    <x:xf numFmtId="203" fontId="10" fillId="14" borderId="129" xfId="0" applyNumberFormat="1" applyFont="1" applyFill="1" applyBorder="1" applyAlignment="1">
      <x:alignment horizontal="center"/>
    </x:xf>
    <x:xf numFmtId="203" fontId="10" fillId="14" borderId="122" xfId="0" applyNumberFormat="1" applyFont="1" applyFill="1" applyBorder="1" applyAlignment="1">
      <x:alignment horizontal="center" vertical="center"/>
    </x:xf>
    <x:xf numFmtId="203" fontId="10" fillId="14" borderId="123" xfId="0" applyNumberFormat="1" applyFont="1" applyFill="1" applyBorder="1" applyAlignment="1">
      <x:alignment horizontal="center" vertical="center"/>
    </x:xf>
    <x:xf numFmtId="203" fontId="10" fillId="14" borderId="124" xfId="0" applyNumberFormat="1" applyFont="1" applyFill="1" applyBorder="1" applyAlignment="1">
      <x:alignment horizontal="center" vertical="center"/>
    </x:xf>
    <x:xf numFmtId="203" fontId="10" fillId="14" borderId="125" xfId="0" applyNumberFormat="1" applyFont="1" applyFill="1" applyBorder="1" applyAlignment="1">
      <x:alignment horizontal="center" vertical="center"/>
    </x:xf>
    <x:xf numFmtId="203" fontId="10" fillId="14" borderId="1" xfId="0" applyNumberFormat="1" applyFont="1" applyFill="1" applyBorder="1" applyAlignment="1">
      <x:alignment horizontal="center" vertical="center"/>
    </x:xf>
    <x:xf numFmtId="203" fontId="10" fillId="14" borderId="126" xfId="0" applyNumberFormat="1" applyFont="1" applyFill="1" applyBorder="1" applyAlignment="1">
      <x:alignment horizontal="center" vertical="center"/>
    </x:xf>
    <x:xf numFmtId="203" fontId="10" fillId="14" borderId="127" xfId="0" applyNumberFormat="1" applyFont="1" applyFill="1" applyBorder="1" applyAlignment="1">
      <x:alignment horizontal="center" vertical="center"/>
    </x:xf>
    <x:xf numFmtId="203" fontId="10" fillId="14" borderId="128" xfId="0" applyNumberFormat="1" applyFont="1" applyFill="1" applyBorder="1" applyAlignment="1">
      <x:alignment horizontal="center" vertical="center"/>
    </x:xf>
    <x:xf numFmtId="203" fontId="10" fillId="14" borderId="129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 applyAlignment="1">
      <x:alignment horizont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3" fillId="7" borderId="1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 applyAlignment="1">
      <x:alignment horizontal="center" vertical="center"/>
    </x:xf>
    <x:xf numFmtId="0" fontId="11" fillId="14" borderId="0" xfId="0" applyNumberFormat="1" applyFont="1" applyFill="1" applyBorder="1"/>
    <x:xf numFmtId="0" fontId="11" fillId="14" borderId="130" xfId="0" applyNumberFormat="1" applyFont="1" applyFill="1" applyBorder="1"/>
    <x:xf numFmtId="0" fontId="11" fillId="14" borderId="131" xfId="0" applyNumberFormat="1" applyFont="1" applyFill="1" applyBorder="1"/>
    <x:xf numFmtId="0" fontId="11" fillId="14" borderId="132" xfId="0" applyNumberFormat="1" applyFont="1" applyFill="1" applyBorder="1"/>
    <x:xf numFmtId="0" fontId="11" fillId="14" borderId="133" xfId="0" applyNumberFormat="1" applyFont="1" applyFill="1" applyBorder="1"/>
    <x:xf numFmtId="0" fontId="11" fillId="14" borderId="134" xfId="0" applyNumberFormat="1" applyFont="1" applyFill="1" applyBorder="1"/>
    <x:xf numFmtId="0" fontId="11" fillId="14" borderId="135" xfId="0" applyNumberFormat="1" applyFont="1" applyFill="1" applyBorder="1"/>
    <x:xf numFmtId="0" fontId="11" fillId="14" borderId="136" xfId="0" applyNumberFormat="1" applyFont="1" applyFill="1" applyBorder="1"/>
    <x:xf numFmtId="0" fontId="11" fillId="14" borderId="137" xfId="0" applyNumberFormat="1" applyFont="1" applyFill="1" applyBorder="1"/>
    <x:xf numFmtId="200" fontId="11" fillId="14" borderId="130" xfId="0" applyNumberFormat="1" applyFont="1" applyFill="1" applyBorder="1"/>
    <x:xf numFmtId="200" fontId="11" fillId="14" borderId="131" xfId="0" applyNumberFormat="1" applyFont="1" applyFill="1" applyBorder="1"/>
    <x:xf numFmtId="200" fontId="11" fillId="14" borderId="132" xfId="0" applyNumberFormat="1" applyFont="1" applyFill="1" applyBorder="1"/>
    <x:xf numFmtId="200" fontId="11" fillId="14" borderId="133" xfId="0" applyNumberFormat="1" applyFont="1" applyFill="1" applyBorder="1"/>
    <x:xf numFmtId="200" fontId="11" fillId="14" borderId="0" xfId="0" applyNumberFormat="1" applyFont="1" applyFill="1" applyBorder="1"/>
    <x:xf numFmtId="200" fontId="11" fillId="14" borderId="134" xfId="0" applyNumberFormat="1" applyFont="1" applyFill="1" applyBorder="1"/>
    <x:xf numFmtId="200" fontId="11" fillId="14" borderId="135" xfId="0" applyNumberFormat="1" applyFont="1" applyFill="1" applyBorder="1"/>
    <x:xf numFmtId="200" fontId="11" fillId="14" borderId="136" xfId="0" applyNumberFormat="1" applyFont="1" applyFill="1" applyBorder="1"/>
    <x:xf numFmtId="200" fontId="11" fillId="14" borderId="137" xfId="0" applyNumberFormat="1" applyFont="1" applyFill="1" applyBorder="1"/>
    <x:xf numFmtId="200" fontId="11" fillId="14" borderId="130" xfId="0" applyNumberFormat="1" applyFont="1" applyFill="1" applyBorder="1" applyAlignment="1">
      <x:alignment horizontal="center"/>
    </x:xf>
    <x:xf numFmtId="200" fontId="11" fillId="14" borderId="131" xfId="0" applyNumberFormat="1" applyFont="1" applyFill="1" applyBorder="1" applyAlignment="1">
      <x:alignment horizontal="center"/>
    </x:xf>
    <x:xf numFmtId="200" fontId="11" fillId="14" borderId="132" xfId="0" applyNumberFormat="1" applyFont="1" applyFill="1" applyBorder="1" applyAlignment="1">
      <x:alignment horizontal="center"/>
    </x:xf>
    <x:xf numFmtId="200" fontId="11" fillId="14" borderId="133" xfId="0" applyNumberFormat="1" applyFont="1" applyFill="1" applyBorder="1" applyAlignment="1">
      <x:alignment horizontal="center"/>
    </x:xf>
    <x:xf numFmtId="200" fontId="11" fillId="14" borderId="0" xfId="0" applyNumberFormat="1" applyFont="1" applyFill="1" applyBorder="1" applyAlignment="1">
      <x:alignment horizontal="center"/>
    </x:xf>
    <x:xf numFmtId="200" fontId="11" fillId="14" borderId="134" xfId="0" applyNumberFormat="1" applyFont="1" applyFill="1" applyBorder="1" applyAlignment="1">
      <x:alignment horizontal="center"/>
    </x:xf>
    <x:xf numFmtId="200" fontId="11" fillId="14" borderId="135" xfId="0" applyNumberFormat="1" applyFont="1" applyFill="1" applyBorder="1" applyAlignment="1">
      <x:alignment horizontal="center"/>
    </x:xf>
    <x:xf numFmtId="200" fontId="11" fillId="14" borderId="136" xfId="0" applyNumberFormat="1" applyFont="1" applyFill="1" applyBorder="1" applyAlignment="1">
      <x:alignment horizontal="center"/>
    </x:xf>
    <x:xf numFmtId="200" fontId="11" fillId="14" borderId="137" xfId="0" applyNumberFormat="1" applyFont="1" applyFill="1" applyBorder="1" applyAlignment="1">
      <x:alignment horizontal="center"/>
    </x:xf>
    <x:xf numFmtId="200" fontId="11" fillId="14" borderId="130" xfId="0" applyNumberFormat="1" applyFont="1" applyFill="1" applyBorder="1" applyAlignment="1">
      <x:alignment horizontal="center" vertical="center"/>
    </x:xf>
    <x:xf numFmtId="200" fontId="11" fillId="14" borderId="131" xfId="0" applyNumberFormat="1" applyFont="1" applyFill="1" applyBorder="1" applyAlignment="1">
      <x:alignment horizontal="center" vertical="center"/>
    </x:xf>
    <x:xf numFmtId="200" fontId="11" fillId="14" borderId="132" xfId="0" applyNumberFormat="1" applyFont="1" applyFill="1" applyBorder="1" applyAlignment="1">
      <x:alignment horizontal="center" vertical="center"/>
    </x:xf>
    <x:xf numFmtId="200" fontId="11" fillId="14" borderId="133" xfId="0" applyNumberFormat="1" applyFont="1" applyFill="1" applyBorder="1" applyAlignment="1">
      <x:alignment horizontal="center" vertical="center"/>
    </x:xf>
    <x:xf numFmtId="200" fontId="11" fillId="14" borderId="0" xfId="0" applyNumberFormat="1" applyFont="1" applyFill="1" applyBorder="1" applyAlignment="1">
      <x:alignment horizontal="center" vertical="center"/>
    </x:xf>
    <x:xf numFmtId="200" fontId="11" fillId="14" borderId="134" xfId="0" applyNumberFormat="1" applyFont="1" applyFill="1" applyBorder="1" applyAlignment="1">
      <x:alignment horizontal="center" vertical="center"/>
    </x:xf>
    <x:xf numFmtId="200" fontId="11" fillId="14" borderId="135" xfId="0" applyNumberFormat="1" applyFont="1" applyFill="1" applyBorder="1" applyAlignment="1">
      <x:alignment horizontal="center" vertical="center"/>
    </x:xf>
    <x:xf numFmtId="200" fontId="11" fillId="14" borderId="136" xfId="0" applyNumberFormat="1" applyFont="1" applyFill="1" applyBorder="1" applyAlignment="1">
      <x:alignment horizontal="center" vertical="center"/>
    </x:xf>
    <x:xf numFmtId="200" fontId="11" fillId="14" borderId="137" xfId="0" applyNumberFormat="1" applyFont="1" applyFill="1" applyBorder="1" applyAlignment="1">
      <x:alignment horizontal="center" vertical="center"/>
    </x:xf>
    <x:xf numFmtId="0" fontId="11" fillId="14" borderId="1" xfId="0" applyNumberFormat="1" applyFont="1" applyFill="1" applyBorder="1"/>
    <x:xf numFmtId="0" fontId="11" fillId="14" borderId="138" xfId="0" applyNumberFormat="1" applyFont="1" applyFill="1" applyBorder="1"/>
    <x:xf numFmtId="0" fontId="11" fillId="14" borderId="139" xfId="0" applyNumberFormat="1" applyFont="1" applyFill="1" applyBorder="1"/>
    <x:xf numFmtId="0" fontId="11" fillId="14" borderId="140" xfId="0" applyNumberFormat="1" applyFont="1" applyFill="1" applyBorder="1"/>
    <x:xf numFmtId="0" fontId="11" fillId="14" borderId="141" xfId="0" applyNumberFormat="1" applyFont="1" applyFill="1" applyBorder="1"/>
    <x:xf numFmtId="0" fontId="11" fillId="14" borderId="142" xfId="0" applyNumberFormat="1" applyFont="1" applyFill="1" applyBorder="1"/>
    <x:xf numFmtId="0" fontId="11" fillId="14" borderId="143" xfId="0" applyNumberFormat="1" applyFont="1" applyFill="1" applyBorder="1"/>
    <x:xf numFmtId="0" fontId="11" fillId="14" borderId="144" xfId="0" applyNumberFormat="1" applyFont="1" applyFill="1" applyBorder="1"/>
    <x:xf numFmtId="0" fontId="11" fillId="14" borderId="145" xfId="0" applyNumberFormat="1" applyFont="1" applyFill="1" applyBorder="1"/>
    <x:xf numFmtId="200" fontId="11" fillId="14" borderId="138" xfId="0" applyNumberFormat="1" applyFont="1" applyFill="1" applyBorder="1"/>
    <x:xf numFmtId="200" fontId="11" fillId="14" borderId="139" xfId="0" applyNumberFormat="1" applyFont="1" applyFill="1" applyBorder="1"/>
    <x:xf numFmtId="200" fontId="11" fillId="14" borderId="140" xfId="0" applyNumberFormat="1" applyFont="1" applyFill="1" applyBorder="1"/>
    <x:xf numFmtId="200" fontId="11" fillId="14" borderId="141" xfId="0" applyNumberFormat="1" applyFont="1" applyFill="1" applyBorder="1"/>
    <x:xf numFmtId="200" fontId="11" fillId="14" borderId="1" xfId="0" applyNumberFormat="1" applyFont="1" applyFill="1" applyBorder="1"/>
    <x:xf numFmtId="200" fontId="11" fillId="14" borderId="142" xfId="0" applyNumberFormat="1" applyFont="1" applyFill="1" applyBorder="1"/>
    <x:xf numFmtId="200" fontId="11" fillId="14" borderId="143" xfId="0" applyNumberFormat="1" applyFont="1" applyFill="1" applyBorder="1"/>
    <x:xf numFmtId="200" fontId="11" fillId="14" borderId="144" xfId="0" applyNumberFormat="1" applyFont="1" applyFill="1" applyBorder="1"/>
    <x:xf numFmtId="200" fontId="11" fillId="14" borderId="145" xfId="0" applyNumberFormat="1" applyFont="1" applyFill="1" applyBorder="1"/>
    <x:xf numFmtId="200" fontId="11" fillId="14" borderId="138" xfId="0" applyNumberFormat="1" applyFont="1" applyFill="1" applyBorder="1" applyAlignment="1">
      <x:alignment horizontal="center"/>
    </x:xf>
    <x:xf numFmtId="200" fontId="11" fillId="14" borderId="139" xfId="0" applyNumberFormat="1" applyFont="1" applyFill="1" applyBorder="1" applyAlignment="1">
      <x:alignment horizontal="center"/>
    </x:xf>
    <x:xf numFmtId="200" fontId="11" fillId="14" borderId="140" xfId="0" applyNumberFormat="1" applyFont="1" applyFill="1" applyBorder="1" applyAlignment="1">
      <x:alignment horizontal="center"/>
    </x:xf>
    <x:xf numFmtId="200" fontId="11" fillId="14" borderId="141" xfId="0" applyNumberFormat="1" applyFont="1" applyFill="1" applyBorder="1" applyAlignment="1">
      <x:alignment horizontal="center"/>
    </x:xf>
    <x:xf numFmtId="200" fontId="11" fillId="14" borderId="1" xfId="0" applyNumberFormat="1" applyFont="1" applyFill="1" applyBorder="1" applyAlignment="1">
      <x:alignment horizontal="center"/>
    </x:xf>
    <x:xf numFmtId="200" fontId="11" fillId="14" borderId="142" xfId="0" applyNumberFormat="1" applyFont="1" applyFill="1" applyBorder="1" applyAlignment="1">
      <x:alignment horizontal="center"/>
    </x:xf>
    <x:xf numFmtId="200" fontId="11" fillId="14" borderId="143" xfId="0" applyNumberFormat="1" applyFont="1" applyFill="1" applyBorder="1" applyAlignment="1">
      <x:alignment horizontal="center"/>
    </x:xf>
    <x:xf numFmtId="200" fontId="11" fillId="14" borderId="144" xfId="0" applyNumberFormat="1" applyFont="1" applyFill="1" applyBorder="1" applyAlignment="1">
      <x:alignment horizontal="center"/>
    </x:xf>
    <x:xf numFmtId="200" fontId="11" fillId="14" borderId="145" xfId="0" applyNumberFormat="1" applyFont="1" applyFill="1" applyBorder="1" applyAlignment="1">
      <x:alignment horizontal="center"/>
    </x:xf>
    <x:xf numFmtId="200" fontId="11" fillId="14" borderId="138" xfId="0" applyNumberFormat="1" applyFont="1" applyFill="1" applyBorder="1" applyAlignment="1">
      <x:alignment horizontal="center" vertical="center"/>
    </x:xf>
    <x:xf numFmtId="200" fontId="11" fillId="14" borderId="139" xfId="0" applyNumberFormat="1" applyFont="1" applyFill="1" applyBorder="1" applyAlignment="1">
      <x:alignment horizontal="center" vertical="center"/>
    </x:xf>
    <x:xf numFmtId="200" fontId="11" fillId="14" borderId="140" xfId="0" applyNumberFormat="1" applyFont="1" applyFill="1" applyBorder="1" applyAlignment="1">
      <x:alignment horizontal="center" vertical="center"/>
    </x:xf>
    <x:xf numFmtId="200" fontId="11" fillId="14" borderId="141" xfId="0" applyNumberFormat="1" applyFont="1" applyFill="1" applyBorder="1" applyAlignment="1">
      <x:alignment horizontal="center" vertical="center"/>
    </x:xf>
    <x:xf numFmtId="200" fontId="11" fillId="14" borderId="1" xfId="0" applyNumberFormat="1" applyFont="1" applyFill="1" applyBorder="1" applyAlignment="1">
      <x:alignment horizontal="center" vertical="center"/>
    </x:xf>
    <x:xf numFmtId="200" fontId="11" fillId="14" borderId="142" xfId="0" applyNumberFormat="1" applyFont="1" applyFill="1" applyBorder="1" applyAlignment="1">
      <x:alignment horizontal="center" vertical="center"/>
    </x:xf>
    <x:xf numFmtId="200" fontId="11" fillId="14" borderId="143" xfId="0" applyNumberFormat="1" applyFont="1" applyFill="1" applyBorder="1" applyAlignment="1">
      <x:alignment horizontal="center" vertical="center"/>
    </x:xf>
    <x:xf numFmtId="200" fontId="11" fillId="14" borderId="144" xfId="0" applyNumberFormat="1" applyFont="1" applyFill="1" applyBorder="1" applyAlignment="1">
      <x:alignment horizontal="center" vertical="center"/>
    </x:xf>
    <x:xf numFmtId="200" fontId="11" fillId="14" borderId="145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12" fillId="15" borderId="0" xfId="0" applyNumberFormat="1" applyFont="1" applyFill="1" applyBorder="1"/>
    <x:xf numFmtId="0" fontId="12" fillId="15" borderId="0" xfId="0" applyNumberFormat="1" applyFont="1" applyFill="1" applyBorder="1" applyAlignment="1">
      <x:alignment wrapText="1"/>
    </x:xf>
    <x:xf numFmtId="0" fontId="12" fillId="15" borderId="0" xfId="0" applyNumberFormat="1" applyFont="1" applyFill="1" applyBorder="1" applyAlignment="1">
      <x:alignment horizontal="center" wrapText="1"/>
    </x:xf>
    <x:xf numFmtId="0" fontId="12" fillId="15" borderId="0" xfId="0" applyNumberFormat="1" applyFont="1" applyFill="1" applyBorder="1" applyAlignment="1">
      <x:alignment horizontal="center" vertical="center" wrapText="1"/>
    </x:xf>
    <x:xf numFmtId="0" fontId="0" fillId="15" borderId="1" xfId="0" applyNumberFormat="1" applyFont="1" applyFill="1" applyBorder="1"/>
    <x:xf numFmtId="0" fontId="12" fillId="15" borderId="1" xfId="0" applyNumberFormat="1" applyFont="1" applyFill="1" applyBorder="1"/>
    <x:xf numFmtId="0" fontId="12" fillId="15" borderId="1" xfId="0" applyNumberFormat="1" applyFont="1" applyFill="1" applyBorder="1" applyAlignment="1">
      <x:alignment wrapText="1"/>
    </x:xf>
    <x:xf numFmtId="0" fontId="12" fillId="15" borderId="1" xfId="0" applyNumberFormat="1" applyFont="1" applyFill="1" applyBorder="1" applyAlignment="1">
      <x:alignment horizontal="center" wrapText="1"/>
    </x:xf>
    <x:xf numFmtId="0" fontId="12" fillId="15" borderId="1" xfId="0" applyNumberFormat="1" applyFont="1" applyFill="1" applyBorder="1" applyAlignment="1">
      <x:alignment horizontal="center" vertical="center" wrapText="1"/>
    </x:xf>
    <x:xf numFmtId="0" fontId="13" fillId="13" borderId="0" xfId="0" applyNumberFormat="1" applyFont="1" applyFill="1" applyBorder="1" applyAlignment="1">
      <x:alignment horizontal="center" vertical="center"/>
    </x:xf>
    <x:xf numFmtId="0" fontId="14" fillId="3" borderId="0" xfId="0" applyNumberFormat="1" applyFont="1" applyFill="1" applyBorder="1" applyAlignment="1">
      <x:alignment horizontal="center" vertical="center"/>
    </x:xf>
    <x:xf numFmtId="0" fontId="15" fillId="0" borderId="0" xfId="0" applyNumberFormat="1" applyFont="1" applyFill="1" applyBorder="1"/>
    <x:xf numFmtId="0" fontId="16" fillId="5" borderId="0" xfId="0" applyNumberFormat="1" applyFont="1" applyFill="1" applyBorder="1" applyAlignment="1">
      <x:alignment horizontal="center" vertical="center"/>
    </x:xf>
    <x:xf numFmtId="0" fontId="16" fillId="6" borderId="0" xfId="0" applyNumberFormat="1" applyFont="1" applyFill="1" applyBorder="1" applyAlignment="1">
      <x:alignment horizontal="center" vertical="center"/>
    </x:xf>
    <x:xf numFmtId="0" fontId="16" fillId="9" borderId="0" xfId="0" applyNumberFormat="1" applyFont="1" applyFill="1" applyBorder="1" applyAlignment="1">
      <x:alignment horizontal="center" vertical="center"/>
    </x:xf>
    <x:xf numFmtId="0" fontId="16" fillId="12" borderId="0" xfId="0" applyNumberFormat="1" applyFont="1" applyFill="1" applyBorder="1" applyAlignment="1">
      <x:alignment horizontal="center" vertical="center"/>
    </x:xf>
    <x:xf numFmtId="200" fontId="17" fillId="14" borderId="18" xfId="0" applyNumberFormat="1" applyFont="1" applyFill="1" applyBorder="1" applyAlignment="1">
      <x:alignment horizontal="center" vertical="center"/>
    </x:xf>
    <x:xf numFmtId="200" fontId="17" fillId="14" borderId="19" xfId="0" applyNumberFormat="1" applyFont="1" applyFill="1" applyBorder="1" applyAlignment="1">
      <x:alignment horizontal="center" vertical="center"/>
    </x:xf>
    <x:xf numFmtId="200" fontId="17" fillId="14" borderId="20" xfId="0" applyNumberFormat="1" applyFont="1" applyFill="1" applyBorder="1" applyAlignment="1">
      <x:alignment horizontal="center" vertical="center"/>
    </x:xf>
    <x:xf numFmtId="202" fontId="18" fillId="14" borderId="34" xfId="0" applyNumberFormat="1" applyFont="1" applyFill="1" applyBorder="1" applyAlignment="1">
      <x:alignment horizontal="center" vertical="center"/>
    </x:xf>
    <x:xf numFmtId="202" fontId="18" fillId="14" borderId="35" xfId="0" applyNumberFormat="1" applyFont="1" applyFill="1" applyBorder="1" applyAlignment="1">
      <x:alignment horizontal="center" vertical="center"/>
    </x:xf>
    <x:xf numFmtId="202" fontId="18" fillId="14" borderId="36" xfId="0" applyNumberFormat="1" applyFont="1" applyFill="1" applyBorder="1" applyAlignment="1">
      <x:alignment horizontal="center" vertical="center"/>
    </x:xf>
    <x:xf numFmtId="201" fontId="19" fillId="14" borderId="50" xfId="0" applyNumberFormat="1" applyFont="1" applyFill="1" applyBorder="1" applyAlignment="1">
      <x:alignment horizontal="center" vertical="center"/>
    </x:xf>
    <x:xf numFmtId="201" fontId="19" fillId="14" borderId="51" xfId="0" applyNumberFormat="1" applyFont="1" applyFill="1" applyBorder="1" applyAlignment="1">
      <x:alignment horizontal="center" vertical="center"/>
    </x:xf>
    <x:xf numFmtId="201" fontId="19" fillId="14" borderId="52" xfId="0" applyNumberFormat="1" applyFont="1" applyFill="1" applyBorder="1" applyAlignment="1">
      <x:alignment horizontal="center" vertical="center"/>
    </x:xf>
    <x:xf numFmtId="201" fontId="20" fillId="14" borderId="66" xfId="0" applyNumberFormat="1" applyFont="1" applyFill="1" applyBorder="1" applyAlignment="1">
      <x:alignment horizontal="center" vertical="center"/>
    </x:xf>
    <x:xf numFmtId="201" fontId="20" fillId="14" borderId="67" xfId="0" applyNumberFormat="1" applyFont="1" applyFill="1" applyBorder="1" applyAlignment="1">
      <x:alignment horizontal="center" vertical="center"/>
    </x:xf>
    <x:xf numFmtId="201" fontId="20" fillId="14" borderId="68" xfId="0" applyNumberFormat="1" applyFont="1" applyFill="1" applyBorder="1" applyAlignment="1">
      <x:alignment horizontal="center" vertical="center"/>
    </x:xf>
    <x:xf numFmtId="200" fontId="17" fillId="14" borderId="21" xfId="0" applyNumberFormat="1" applyFont="1" applyFill="1" applyBorder="1" applyAlignment="1">
      <x:alignment horizontal="center" vertical="center"/>
    </x:xf>
    <x:xf numFmtId="200" fontId="17" fillId="14" borderId="0" xfId="0" applyNumberFormat="1" applyFont="1" applyFill="1" applyBorder="1" applyAlignment="1">
      <x:alignment horizontal="center" vertical="center"/>
    </x:xf>
    <x:xf numFmtId="200" fontId="17" fillId="14" borderId="22" xfId="0" applyNumberFormat="1" applyFont="1" applyFill="1" applyBorder="1" applyAlignment="1">
      <x:alignment horizontal="center" vertical="center"/>
    </x:xf>
    <x:xf numFmtId="202" fontId="18" fillId="14" borderId="37" xfId="0" applyNumberFormat="1" applyFont="1" applyFill="1" applyBorder="1" applyAlignment="1">
      <x:alignment horizontal="center" vertical="center"/>
    </x:xf>
    <x:xf numFmtId="202" fontId="18" fillId="14" borderId="0" xfId="0" applyNumberFormat="1" applyFont="1" applyFill="1" applyBorder="1" applyAlignment="1">
      <x:alignment horizontal="center" vertical="center"/>
    </x:xf>
    <x:xf numFmtId="202" fontId="18" fillId="14" borderId="38" xfId="0" applyNumberFormat="1" applyFont="1" applyFill="1" applyBorder="1" applyAlignment="1">
      <x:alignment horizontal="center" vertical="center"/>
    </x:xf>
    <x:xf numFmtId="201" fontId="19" fillId="14" borderId="53" xfId="0" applyNumberFormat="1" applyFont="1" applyFill="1" applyBorder="1" applyAlignment="1">
      <x:alignment horizontal="center" vertical="center"/>
    </x:xf>
    <x:xf numFmtId="201" fontId="19" fillId="14" borderId="0" xfId="0" applyNumberFormat="1" applyFont="1" applyFill="1" applyBorder="1" applyAlignment="1">
      <x:alignment horizontal="center" vertical="center"/>
    </x:xf>
    <x:xf numFmtId="201" fontId="19" fillId="14" borderId="54" xfId="0" applyNumberFormat="1" applyFont="1" applyFill="1" applyBorder="1" applyAlignment="1">
      <x:alignment horizontal="center" vertical="center"/>
    </x:xf>
    <x:xf numFmtId="201" fontId="20" fillId="14" borderId="69" xfId="0" applyNumberFormat="1" applyFont="1" applyFill="1" applyBorder="1" applyAlignment="1">
      <x:alignment horizontal="center" vertical="center"/>
    </x:xf>
    <x:xf numFmtId="201" fontId="20" fillId="14" borderId="0" xfId="0" applyNumberFormat="1" applyFont="1" applyFill="1" applyBorder="1" applyAlignment="1">
      <x:alignment horizontal="center" vertical="center"/>
    </x:xf>
    <x:xf numFmtId="201" fontId="20" fillId="14" borderId="70" xfId="0" applyNumberFormat="1" applyFont="1" applyFill="1" applyBorder="1" applyAlignment="1">
      <x:alignment horizontal="center" vertical="center"/>
    </x:xf>
    <x:xf numFmtId="200" fontId="17" fillId="14" borderId="23" xfId="0" applyNumberFormat="1" applyFont="1" applyFill="1" applyBorder="1" applyAlignment="1">
      <x:alignment horizontal="center" vertical="center"/>
    </x:xf>
    <x:xf numFmtId="200" fontId="17" fillId="14" borderId="24" xfId="0" applyNumberFormat="1" applyFont="1" applyFill="1" applyBorder="1" applyAlignment="1">
      <x:alignment horizontal="center" vertical="center"/>
    </x:xf>
    <x:xf numFmtId="200" fontId="17" fillId="14" borderId="25" xfId="0" applyNumberFormat="1" applyFont="1" applyFill="1" applyBorder="1" applyAlignment="1">
      <x:alignment horizontal="center" vertical="center"/>
    </x:xf>
    <x:xf numFmtId="202" fontId="18" fillId="14" borderId="39" xfId="0" applyNumberFormat="1" applyFont="1" applyFill="1" applyBorder="1" applyAlignment="1">
      <x:alignment horizontal="center" vertical="center"/>
    </x:xf>
    <x:xf numFmtId="202" fontId="18" fillId="14" borderId="40" xfId="0" applyNumberFormat="1" applyFont="1" applyFill="1" applyBorder="1" applyAlignment="1">
      <x:alignment horizontal="center" vertical="center"/>
    </x:xf>
    <x:xf numFmtId="202" fontId="18" fillId="14" borderId="41" xfId="0" applyNumberFormat="1" applyFont="1" applyFill="1" applyBorder="1" applyAlignment="1">
      <x:alignment horizontal="center" vertical="center"/>
    </x:xf>
    <x:xf numFmtId="201" fontId="19" fillId="14" borderId="55" xfId="0" applyNumberFormat="1" applyFont="1" applyFill="1" applyBorder="1" applyAlignment="1">
      <x:alignment horizontal="center" vertical="center"/>
    </x:xf>
    <x:xf numFmtId="201" fontId="19" fillId="14" borderId="56" xfId="0" applyNumberFormat="1" applyFont="1" applyFill="1" applyBorder="1" applyAlignment="1">
      <x:alignment horizontal="center" vertical="center"/>
    </x:xf>
    <x:xf numFmtId="201" fontId="19" fillId="14" borderId="57" xfId="0" applyNumberFormat="1" applyFont="1" applyFill="1" applyBorder="1" applyAlignment="1">
      <x:alignment horizontal="center" vertical="center"/>
    </x:xf>
    <x:xf numFmtId="201" fontId="20" fillId="14" borderId="71" xfId="0" applyNumberFormat="1" applyFont="1" applyFill="1" applyBorder="1" applyAlignment="1">
      <x:alignment horizontal="center" vertical="center"/>
    </x:xf>
    <x:xf numFmtId="201" fontId="20" fillId="14" borderId="72" xfId="0" applyNumberFormat="1" applyFont="1" applyFill="1" applyBorder="1" applyAlignment="1">
      <x:alignment horizontal="center" vertical="center"/>
    </x:xf>
    <x:xf numFmtId="201" fontId="20" fillId="14" borderId="73" xfId="0" applyNumberFormat="1" applyFont="1" applyFill="1" applyBorder="1" applyAlignment="1">
      <x:alignment horizontal="center" vertical="center"/>
    </x:xf>
    <x:xf numFmtId="0" fontId="16" fillId="8" borderId="0" xfId="0" applyNumberFormat="1" applyFont="1" applyFill="1" applyBorder="1" applyAlignment="1">
      <x:alignment horizontal="center" vertical="center"/>
    </x:xf>
    <x:xf numFmtId="0" fontId="16" fillId="10" borderId="0" xfId="0" applyNumberFormat="1" applyFont="1" applyFill="1" applyBorder="1" applyAlignment="1">
      <x:alignment horizontal="center" vertical="center"/>
    </x:xf>
    <x:xf numFmtId="0" fontId="16" fillId="11" borderId="0" xfId="0" applyNumberFormat="1" applyFont="1" applyFill="1" applyBorder="1" applyAlignment="1">
      <x:alignment horizontal="center" vertical="center"/>
    </x:xf>
    <x:xf numFmtId="0" fontId="16" fillId="7" borderId="0" xfId="0" applyNumberFormat="1" applyFont="1" applyFill="1" applyBorder="1" applyAlignment="1">
      <x:alignment horizontal="center" vertical="center"/>
    </x:xf>
    <x:xf numFmtId="201" fontId="21" fillId="14" borderId="82" xfId="0" applyNumberFormat="1" applyFont="1" applyFill="1" applyBorder="1" applyAlignment="1">
      <x:alignment horizontal="center" vertical="center"/>
    </x:xf>
    <x:xf numFmtId="201" fontId="21" fillId="14" borderId="83" xfId="0" applyNumberFormat="1" applyFont="1" applyFill="1" applyBorder="1" applyAlignment="1">
      <x:alignment horizontal="center" vertical="center"/>
    </x:xf>
    <x:xf numFmtId="201" fontId="21" fillId="14" borderId="84" xfId="0" applyNumberFormat="1" applyFont="1" applyFill="1" applyBorder="1" applyAlignment="1">
      <x:alignment horizontal="center" vertical="center"/>
    </x:xf>
    <x:xf numFmtId="201" fontId="22" fillId="14" borderId="98" xfId="0" applyNumberFormat="1" applyFont="1" applyFill="1" applyBorder="1" applyAlignment="1">
      <x:alignment horizontal="center" vertical="center"/>
    </x:xf>
    <x:xf numFmtId="201" fontId="22" fillId="14" borderId="99" xfId="0" applyNumberFormat="1" applyFont="1" applyFill="1" applyBorder="1" applyAlignment="1">
      <x:alignment horizontal="center" vertical="center"/>
    </x:xf>
    <x:xf numFmtId="201" fontId="22" fillId="14" borderId="100" xfId="0" applyNumberFormat="1" applyFont="1" applyFill="1" applyBorder="1" applyAlignment="1">
      <x:alignment horizontal="center" vertical="center"/>
    </x:xf>
    <x:xf numFmtId="203" fontId="23" fillId="14" borderId="114" xfId="0" applyNumberFormat="1" applyFont="1" applyFill="1" applyBorder="1" applyAlignment="1">
      <x:alignment horizontal="center" vertical="center"/>
    </x:xf>
    <x:xf numFmtId="203" fontId="23" fillId="14" borderId="115" xfId="0" applyNumberFormat="1" applyFont="1" applyFill="1" applyBorder="1" applyAlignment="1">
      <x:alignment horizontal="center" vertical="center"/>
    </x:xf>
    <x:xf numFmtId="203" fontId="23" fillId="14" borderId="116" xfId="0" applyNumberFormat="1" applyFont="1" applyFill="1" applyBorder="1" applyAlignment="1">
      <x:alignment horizontal="center" vertical="center"/>
    </x:xf>
    <x:xf numFmtId="200" fontId="24" fillId="14" borderId="130" xfId="0" applyNumberFormat="1" applyFont="1" applyFill="1" applyBorder="1" applyAlignment="1">
      <x:alignment horizontal="center" vertical="center"/>
    </x:xf>
    <x:xf numFmtId="200" fontId="24" fillId="14" borderId="131" xfId="0" applyNumberFormat="1" applyFont="1" applyFill="1" applyBorder="1" applyAlignment="1">
      <x:alignment horizontal="center" vertical="center"/>
    </x:xf>
    <x:xf numFmtId="200" fontId="24" fillId="14" borderId="132" xfId="0" applyNumberFormat="1" applyFont="1" applyFill="1" applyBorder="1" applyAlignment="1">
      <x:alignment horizontal="center" vertical="center"/>
    </x:xf>
    <x:xf numFmtId="201" fontId="21" fillId="14" borderId="85" xfId="0" applyNumberFormat="1" applyFont="1" applyFill="1" applyBorder="1" applyAlignment="1">
      <x:alignment horizontal="center" vertical="center"/>
    </x:xf>
    <x:xf numFmtId="201" fontId="21" fillId="14" borderId="0" xfId="0" applyNumberFormat="1" applyFont="1" applyFill="1" applyBorder="1" applyAlignment="1">
      <x:alignment horizontal="center" vertical="center"/>
    </x:xf>
    <x:xf numFmtId="201" fontId="21" fillId="14" borderId="86" xfId="0" applyNumberFormat="1" applyFont="1" applyFill="1" applyBorder="1" applyAlignment="1">
      <x:alignment horizontal="center" vertical="center"/>
    </x:xf>
    <x:xf numFmtId="201" fontId="22" fillId="14" borderId="101" xfId="0" applyNumberFormat="1" applyFont="1" applyFill="1" applyBorder="1" applyAlignment="1">
      <x:alignment horizontal="center" vertical="center"/>
    </x:xf>
    <x:xf numFmtId="201" fontId="22" fillId="14" borderId="0" xfId="0" applyNumberFormat="1" applyFont="1" applyFill="1" applyBorder="1" applyAlignment="1">
      <x:alignment horizontal="center" vertical="center"/>
    </x:xf>
    <x:xf numFmtId="201" fontId="22" fillId="14" borderId="102" xfId="0" applyNumberFormat="1" applyFont="1" applyFill="1" applyBorder="1" applyAlignment="1">
      <x:alignment horizontal="center" vertical="center"/>
    </x:xf>
    <x:xf numFmtId="203" fontId="23" fillId="14" borderId="117" xfId="0" applyNumberFormat="1" applyFont="1" applyFill="1" applyBorder="1" applyAlignment="1">
      <x:alignment horizontal="center" vertical="center"/>
    </x:xf>
    <x:xf numFmtId="203" fontId="23" fillId="14" borderId="0" xfId="0" applyNumberFormat="1" applyFont="1" applyFill="1" applyBorder="1" applyAlignment="1">
      <x:alignment horizontal="center" vertical="center"/>
    </x:xf>
    <x:xf numFmtId="203" fontId="23" fillId="14" borderId="118" xfId="0" applyNumberFormat="1" applyFont="1" applyFill="1" applyBorder="1" applyAlignment="1">
      <x:alignment horizontal="center" vertical="center"/>
    </x:xf>
    <x:xf numFmtId="200" fontId="24" fillId="14" borderId="133" xfId="0" applyNumberFormat="1" applyFont="1" applyFill="1" applyBorder="1" applyAlignment="1">
      <x:alignment horizontal="center" vertical="center"/>
    </x:xf>
    <x:xf numFmtId="200" fontId="24" fillId="14" borderId="0" xfId="0" applyNumberFormat="1" applyFont="1" applyFill="1" applyBorder="1" applyAlignment="1">
      <x:alignment horizontal="center" vertical="center"/>
    </x:xf>
    <x:xf numFmtId="200" fontId="24" fillId="14" borderId="134" xfId="0" applyNumberFormat="1" applyFont="1" applyFill="1" applyBorder="1" applyAlignment="1">
      <x:alignment horizontal="center" vertical="center"/>
    </x:xf>
    <x:xf numFmtId="201" fontId="21" fillId="14" borderId="87" xfId="0" applyNumberFormat="1" applyFont="1" applyFill="1" applyBorder="1" applyAlignment="1">
      <x:alignment horizontal="center" vertical="center"/>
    </x:xf>
    <x:xf numFmtId="201" fontId="21" fillId="14" borderId="88" xfId="0" applyNumberFormat="1" applyFont="1" applyFill="1" applyBorder="1" applyAlignment="1">
      <x:alignment horizontal="center" vertical="center"/>
    </x:xf>
    <x:xf numFmtId="201" fontId="21" fillId="14" borderId="89" xfId="0" applyNumberFormat="1" applyFont="1" applyFill="1" applyBorder="1" applyAlignment="1">
      <x:alignment horizontal="center" vertical="center"/>
    </x:xf>
    <x:xf numFmtId="201" fontId="22" fillId="14" borderId="103" xfId="0" applyNumberFormat="1" applyFont="1" applyFill="1" applyBorder="1" applyAlignment="1">
      <x:alignment horizontal="center" vertical="center"/>
    </x:xf>
    <x:xf numFmtId="201" fontId="22" fillId="14" borderId="104" xfId="0" applyNumberFormat="1" applyFont="1" applyFill="1" applyBorder="1" applyAlignment="1">
      <x:alignment horizontal="center" vertical="center"/>
    </x:xf>
    <x:xf numFmtId="201" fontId="22" fillId="14" borderId="105" xfId="0" applyNumberFormat="1" applyFont="1" applyFill="1" applyBorder="1" applyAlignment="1">
      <x:alignment horizontal="center" vertical="center"/>
    </x:xf>
    <x:xf numFmtId="203" fontId="23" fillId="14" borderId="119" xfId="0" applyNumberFormat="1" applyFont="1" applyFill="1" applyBorder="1" applyAlignment="1">
      <x:alignment horizontal="center" vertical="center"/>
    </x:xf>
    <x:xf numFmtId="203" fontId="23" fillId="14" borderId="120" xfId="0" applyNumberFormat="1" applyFont="1" applyFill="1" applyBorder="1" applyAlignment="1">
      <x:alignment horizontal="center" vertical="center"/>
    </x:xf>
    <x:xf numFmtId="203" fontId="23" fillId="14" borderId="121" xfId="0" applyNumberFormat="1" applyFont="1" applyFill="1" applyBorder="1" applyAlignment="1">
      <x:alignment horizontal="center" vertical="center"/>
    </x:xf>
    <x:xf numFmtId="200" fontId="24" fillId="14" borderId="135" xfId="0" applyNumberFormat="1" applyFont="1" applyFill="1" applyBorder="1" applyAlignment="1">
      <x:alignment horizontal="center" vertical="center"/>
    </x:xf>
    <x:xf numFmtId="200" fontId="24" fillId="14" borderId="136" xfId="0" applyNumberFormat="1" applyFont="1" applyFill="1" applyBorder="1" applyAlignment="1">
      <x:alignment horizontal="center" vertical="center"/>
    </x:xf>
    <x:xf numFmtId="200" fontId="24" fillId="14" borderId="137" xfId="0" applyNumberFormat="1" applyFont="1" applyFill="1" applyBorder="1" applyAlignment="1">
      <x:alignment horizontal="center" vertical="center"/>
    </x:xf>
    <x:xf numFmtId="0" fontId="16" fillId="2" borderId="0" xfId="0" applyNumberFormat="1" applyFont="1" applyFill="1" applyBorder="1" applyAlignment="1">
      <x:alignment horizontal="center"/>
    </x:xf>
    <x:xf numFmtId="0" fontId="16" fillId="9" borderId="0" xfId="0" applyNumberFormat="1" applyFont="1" applyFill="1" applyBorder="1" applyAlignment="1">
      <x:alignment horizontal="center"/>
    </x:xf>
    <x:xf numFmtId="0" fontId="25" fillId="15" borderId="0" xfId="0" applyNumberFormat="1" applyFont="1" applyFill="1" applyBorder="1" applyAlignment="1">
      <x:alignment horizontal="center" vertical="center" wrapText="1"/>
    </x:xf>
    <x:xf numFmtId="0" fontId="16" fillId="9" borderId="0" xfId="0" applyNumberFormat="1" applyFont="1" applyFill="1" applyBorder="1" applyAlignment="1">
      <x:alignment horizontal="center" vertical="center" wrapText="1"/>
    </x:xf>
    <x:xf numFmtId="0" fontId="15" fillId="0" borderId="2" xfId="0" applyNumberFormat="1" applyFont="1" applyFill="1" applyBorder="1" applyAlignment="1">
      <x:alignment vertical="center" wrapText="1"/>
    </x:xf>
    <x:xf numFmtId="0" fontId="15" fillId="0" borderId="3" xfId="0" applyNumberFormat="1" applyFont="1" applyFill="1" applyBorder="1" applyAlignment="1">
      <x:alignment vertical="center" wrapText="1"/>
    </x:xf>
    <x:xf numFmtId="0" fontId="15" fillId="0" borderId="4" xfId="0" applyNumberFormat="1" applyFont="1" applyFill="1" applyBorder="1" applyAlignment="1">
      <x:alignment vertical="center" wrapText="1"/>
    </x:xf>
    <x:xf numFmtId="0" fontId="15" fillId="0" borderId="5" xfId="0" applyNumberFormat="1" applyFont="1" applyFill="1" applyBorder="1" applyAlignment="1">
      <x:alignment vertical="center" wrapText="1"/>
    </x:xf>
    <x:xf numFmtId="0" fontId="15" fillId="0" borderId="0" xfId="0" applyNumberFormat="1" applyFont="1" applyFill="1" applyBorder="1" applyAlignment="1">
      <x:alignment vertical="center" wrapText="1"/>
    </x:xf>
    <x:xf numFmtId="0" fontId="15" fillId="0" borderId="6" xfId="0" applyNumberFormat="1" applyFont="1" applyFill="1" applyBorder="1" applyAlignment="1">
      <x:alignment vertical="center" wrapText="1"/>
    </x:xf>
    <x:xf numFmtId="0" fontId="15" fillId="0" borderId="7" xfId="0" applyNumberFormat="1" applyFont="1" applyFill="1" applyBorder="1" applyAlignment="1">
      <x:alignment vertical="center" wrapText="1"/>
    </x:xf>
    <x:xf numFmtId="0" fontId="15" fillId="0" borderId="8" xfId="0" applyNumberFormat="1" applyFont="1" applyFill="1" applyBorder="1" applyAlignment="1">
      <x:alignment vertical="center" wrapText="1"/>
    </x:xf>
    <x:xf numFmtId="0" fontId="15" fillId="0" borderId="9" xfId="0" applyNumberFormat="1" applyFont="1" applyFill="1" applyBorder="1" applyAlignment="1">
      <x:alignment vertical="center" wrapText="1"/>
    </x:xf>
    <x:xf numFmtId="0" fontId="13" fillId="13" borderId="1" xfId="0" applyNumberFormat="1" applyFont="1" applyFill="1" applyBorder="1" applyAlignment="1">
      <x:alignment horizontal="center" vertical="center"/>
    </x:xf>
    <x:xf numFmtId="0" fontId="14" fillId="3" borderId="1" xfId="0" applyNumberFormat="1" applyFont="1" applyFill="1" applyBorder="1" applyAlignment="1">
      <x:alignment horizontal="center" vertical="center"/>
    </x:xf>
    <x:xf numFmtId="0" fontId="15" fillId="0" borderId="1" xfId="0" applyNumberFormat="1" applyFont="1" applyFill="1" applyBorder="1"/>
    <x:xf numFmtId="0" fontId="16" fillId="5" borderId="1" xfId="0" applyNumberFormat="1" applyFont="1" applyFill="1" applyBorder="1" applyAlignment="1">
      <x:alignment horizontal="center" vertical="center"/>
    </x:xf>
    <x:xf numFmtId="0" fontId="16" fillId="6" borderId="1" xfId="0" applyNumberFormat="1" applyFont="1" applyFill="1" applyBorder="1" applyAlignment="1">
      <x:alignment horizontal="center" vertical="center"/>
    </x:xf>
    <x:xf numFmtId="0" fontId="16" fillId="9" borderId="1" xfId="0" applyNumberFormat="1" applyFont="1" applyFill="1" applyBorder="1" applyAlignment="1">
      <x:alignment horizontal="center" vertical="center"/>
    </x:xf>
    <x:xf numFmtId="0" fontId="16" fillId="12" borderId="1" xfId="0" applyNumberFormat="1" applyFont="1" applyFill="1" applyBorder="1" applyAlignment="1">
      <x:alignment horizontal="center" vertical="center"/>
    </x:xf>
    <x:xf numFmtId="200" fontId="17" fillId="14" borderId="26" xfId="0" applyNumberFormat="1" applyFont="1" applyFill="1" applyBorder="1" applyAlignment="1">
      <x:alignment horizontal="center" vertical="center"/>
    </x:xf>
    <x:xf numFmtId="200" fontId="17" fillId="14" borderId="27" xfId="0" applyNumberFormat="1" applyFont="1" applyFill="1" applyBorder="1" applyAlignment="1">
      <x:alignment horizontal="center" vertical="center"/>
    </x:xf>
    <x:xf numFmtId="200" fontId="17" fillId="14" borderId="28" xfId="0" applyNumberFormat="1" applyFont="1" applyFill="1" applyBorder="1" applyAlignment="1">
      <x:alignment horizontal="center" vertical="center"/>
    </x:xf>
    <x:xf numFmtId="202" fontId="18" fillId="14" borderId="42" xfId="0" applyNumberFormat="1" applyFont="1" applyFill="1" applyBorder="1" applyAlignment="1">
      <x:alignment horizontal="center" vertical="center"/>
    </x:xf>
    <x:xf numFmtId="202" fontId="18" fillId="14" borderId="43" xfId="0" applyNumberFormat="1" applyFont="1" applyFill="1" applyBorder="1" applyAlignment="1">
      <x:alignment horizontal="center" vertical="center"/>
    </x:xf>
    <x:xf numFmtId="202" fontId="18" fillId="14" borderId="44" xfId="0" applyNumberFormat="1" applyFont="1" applyFill="1" applyBorder="1" applyAlignment="1">
      <x:alignment horizontal="center" vertical="center"/>
    </x:xf>
    <x:xf numFmtId="201" fontId="19" fillId="14" borderId="58" xfId="0" applyNumberFormat="1" applyFont="1" applyFill="1" applyBorder="1" applyAlignment="1">
      <x:alignment horizontal="center" vertical="center"/>
    </x:xf>
    <x:xf numFmtId="201" fontId="19" fillId="14" borderId="59" xfId="0" applyNumberFormat="1" applyFont="1" applyFill="1" applyBorder="1" applyAlignment="1">
      <x:alignment horizontal="center" vertical="center"/>
    </x:xf>
    <x:xf numFmtId="201" fontId="19" fillId="14" borderId="60" xfId="0" applyNumberFormat="1" applyFont="1" applyFill="1" applyBorder="1" applyAlignment="1">
      <x:alignment horizontal="center" vertical="center"/>
    </x:xf>
    <x:xf numFmtId="201" fontId="20" fillId="14" borderId="74" xfId="0" applyNumberFormat="1" applyFont="1" applyFill="1" applyBorder="1" applyAlignment="1">
      <x:alignment horizontal="center" vertical="center"/>
    </x:xf>
    <x:xf numFmtId="201" fontId="20" fillId="14" borderId="75" xfId="0" applyNumberFormat="1" applyFont="1" applyFill="1" applyBorder="1" applyAlignment="1">
      <x:alignment horizontal="center" vertical="center"/>
    </x:xf>
    <x:xf numFmtId="201" fontId="20" fillId="14" borderId="76" xfId="0" applyNumberFormat="1" applyFont="1" applyFill="1" applyBorder="1" applyAlignment="1">
      <x:alignment horizontal="center" vertical="center"/>
    </x:xf>
    <x:xf numFmtId="200" fontId="17" fillId="14" borderId="29" xfId="0" applyNumberFormat="1" applyFont="1" applyFill="1" applyBorder="1" applyAlignment="1">
      <x:alignment horizontal="center" vertical="center"/>
    </x:xf>
    <x:xf numFmtId="200" fontId="17" fillId="14" borderId="1" xfId="0" applyNumberFormat="1" applyFont="1" applyFill="1" applyBorder="1" applyAlignment="1">
      <x:alignment horizontal="center" vertical="center"/>
    </x:xf>
    <x:xf numFmtId="200" fontId="17" fillId="14" borderId="30" xfId="0" applyNumberFormat="1" applyFont="1" applyFill="1" applyBorder="1" applyAlignment="1">
      <x:alignment horizontal="center" vertical="center"/>
    </x:xf>
    <x:xf numFmtId="202" fontId="18" fillId="14" borderId="45" xfId="0" applyNumberFormat="1" applyFont="1" applyFill="1" applyBorder="1" applyAlignment="1">
      <x:alignment horizontal="center" vertical="center"/>
    </x:xf>
    <x:xf numFmtId="202" fontId="18" fillId="14" borderId="1" xfId="0" applyNumberFormat="1" applyFont="1" applyFill="1" applyBorder="1" applyAlignment="1">
      <x:alignment horizontal="center" vertical="center"/>
    </x:xf>
    <x:xf numFmtId="202" fontId="18" fillId="14" borderId="46" xfId="0" applyNumberFormat="1" applyFont="1" applyFill="1" applyBorder="1" applyAlignment="1">
      <x:alignment horizontal="center" vertical="center"/>
    </x:xf>
    <x:xf numFmtId="201" fontId="19" fillId="14" borderId="61" xfId="0" applyNumberFormat="1" applyFont="1" applyFill="1" applyBorder="1" applyAlignment="1">
      <x:alignment horizontal="center" vertical="center"/>
    </x:xf>
    <x:xf numFmtId="201" fontId="19" fillId="14" borderId="1" xfId="0" applyNumberFormat="1" applyFont="1" applyFill="1" applyBorder="1" applyAlignment="1">
      <x:alignment horizontal="center" vertical="center"/>
    </x:xf>
    <x:xf numFmtId="201" fontId="19" fillId="14" borderId="62" xfId="0" applyNumberFormat="1" applyFont="1" applyFill="1" applyBorder="1" applyAlignment="1">
      <x:alignment horizontal="center" vertical="center"/>
    </x:xf>
    <x:xf numFmtId="201" fontId="20" fillId="14" borderId="77" xfId="0" applyNumberFormat="1" applyFont="1" applyFill="1" applyBorder="1" applyAlignment="1">
      <x:alignment horizontal="center" vertical="center"/>
    </x:xf>
    <x:xf numFmtId="201" fontId="20" fillId="14" borderId="1" xfId="0" applyNumberFormat="1" applyFont="1" applyFill="1" applyBorder="1" applyAlignment="1">
      <x:alignment horizontal="center" vertical="center"/>
    </x:xf>
    <x:xf numFmtId="201" fontId="20" fillId="14" borderId="78" xfId="0" applyNumberFormat="1" applyFont="1" applyFill="1" applyBorder="1" applyAlignment="1">
      <x:alignment horizontal="center" vertical="center"/>
    </x:xf>
    <x:xf numFmtId="200" fontId="17" fillId="14" borderId="31" xfId="0" applyNumberFormat="1" applyFont="1" applyFill="1" applyBorder="1" applyAlignment="1">
      <x:alignment horizontal="center" vertical="center"/>
    </x:xf>
    <x:xf numFmtId="200" fontId="17" fillId="14" borderId="32" xfId="0" applyNumberFormat="1" applyFont="1" applyFill="1" applyBorder="1" applyAlignment="1">
      <x:alignment horizontal="center" vertical="center"/>
    </x:xf>
    <x:xf numFmtId="200" fontId="17" fillId="14" borderId="33" xfId="0" applyNumberFormat="1" applyFont="1" applyFill="1" applyBorder="1" applyAlignment="1">
      <x:alignment horizontal="center" vertical="center"/>
    </x:xf>
    <x:xf numFmtId="202" fontId="18" fillId="14" borderId="47" xfId="0" applyNumberFormat="1" applyFont="1" applyFill="1" applyBorder="1" applyAlignment="1">
      <x:alignment horizontal="center" vertical="center"/>
    </x:xf>
    <x:xf numFmtId="202" fontId="18" fillId="14" borderId="48" xfId="0" applyNumberFormat="1" applyFont="1" applyFill="1" applyBorder="1" applyAlignment="1">
      <x:alignment horizontal="center" vertical="center"/>
    </x:xf>
    <x:xf numFmtId="202" fontId="18" fillId="14" borderId="49" xfId="0" applyNumberFormat="1" applyFont="1" applyFill="1" applyBorder="1" applyAlignment="1">
      <x:alignment horizontal="center" vertical="center"/>
    </x:xf>
    <x:xf numFmtId="201" fontId="19" fillId="14" borderId="63" xfId="0" applyNumberFormat="1" applyFont="1" applyFill="1" applyBorder="1" applyAlignment="1">
      <x:alignment horizontal="center" vertical="center"/>
    </x:xf>
    <x:xf numFmtId="201" fontId="19" fillId="14" borderId="64" xfId="0" applyNumberFormat="1" applyFont="1" applyFill="1" applyBorder="1" applyAlignment="1">
      <x:alignment horizontal="center" vertical="center"/>
    </x:xf>
    <x:xf numFmtId="201" fontId="19" fillId="14" borderId="65" xfId="0" applyNumberFormat="1" applyFont="1" applyFill="1" applyBorder="1" applyAlignment="1">
      <x:alignment horizontal="center" vertical="center"/>
    </x:xf>
    <x:xf numFmtId="201" fontId="20" fillId="14" borderId="79" xfId="0" applyNumberFormat="1" applyFont="1" applyFill="1" applyBorder="1" applyAlignment="1">
      <x:alignment horizontal="center" vertical="center"/>
    </x:xf>
    <x:xf numFmtId="201" fontId="20" fillId="14" borderId="80" xfId="0" applyNumberFormat="1" applyFont="1" applyFill="1" applyBorder="1" applyAlignment="1">
      <x:alignment horizontal="center" vertical="center"/>
    </x:xf>
    <x:xf numFmtId="201" fontId="20" fillId="14" borderId="81" xfId="0" applyNumberFormat="1" applyFont="1" applyFill="1" applyBorder="1" applyAlignment="1">
      <x:alignment horizontal="center" vertical="center"/>
    </x:xf>
    <x:xf numFmtId="0" fontId="16" fillId="8" borderId="1" xfId="0" applyNumberFormat="1" applyFont="1" applyFill="1" applyBorder="1" applyAlignment="1">
      <x:alignment horizontal="center" vertical="center"/>
    </x:xf>
    <x:xf numFmtId="0" fontId="16" fillId="10" borderId="1" xfId="0" applyNumberFormat="1" applyFont="1" applyFill="1" applyBorder="1" applyAlignment="1">
      <x:alignment horizontal="center" vertical="center"/>
    </x:xf>
    <x:xf numFmtId="0" fontId="16" fillId="11" borderId="1" xfId="0" applyNumberFormat="1" applyFont="1" applyFill="1" applyBorder="1" applyAlignment="1">
      <x:alignment horizontal="center" vertical="center"/>
    </x:xf>
    <x:xf numFmtId="0" fontId="16" fillId="7" borderId="1" xfId="0" applyNumberFormat="1" applyFont="1" applyFill="1" applyBorder="1" applyAlignment="1">
      <x:alignment horizontal="center" vertical="center"/>
    </x:xf>
    <x:xf numFmtId="201" fontId="21" fillId="14" borderId="90" xfId="0" applyNumberFormat="1" applyFont="1" applyFill="1" applyBorder="1" applyAlignment="1">
      <x:alignment horizontal="center" vertical="center"/>
    </x:xf>
    <x:xf numFmtId="201" fontId="21" fillId="14" borderId="91" xfId="0" applyNumberFormat="1" applyFont="1" applyFill="1" applyBorder="1" applyAlignment="1">
      <x:alignment horizontal="center" vertical="center"/>
    </x:xf>
    <x:xf numFmtId="201" fontId="21" fillId="14" borderId="92" xfId="0" applyNumberFormat="1" applyFont="1" applyFill="1" applyBorder="1" applyAlignment="1">
      <x:alignment horizontal="center" vertical="center"/>
    </x:xf>
    <x:xf numFmtId="201" fontId="22" fillId="14" borderId="106" xfId="0" applyNumberFormat="1" applyFont="1" applyFill="1" applyBorder="1" applyAlignment="1">
      <x:alignment horizontal="center" vertical="center"/>
    </x:xf>
    <x:xf numFmtId="201" fontId="22" fillId="14" borderId="107" xfId="0" applyNumberFormat="1" applyFont="1" applyFill="1" applyBorder="1" applyAlignment="1">
      <x:alignment horizontal="center" vertical="center"/>
    </x:xf>
    <x:xf numFmtId="201" fontId="22" fillId="14" borderId="108" xfId="0" applyNumberFormat="1" applyFont="1" applyFill="1" applyBorder="1" applyAlignment="1">
      <x:alignment horizontal="center" vertical="center"/>
    </x:xf>
    <x:xf numFmtId="203" fontId="23" fillId="14" borderId="122" xfId="0" applyNumberFormat="1" applyFont="1" applyFill="1" applyBorder="1" applyAlignment="1">
      <x:alignment horizontal="center" vertical="center"/>
    </x:xf>
    <x:xf numFmtId="203" fontId="23" fillId="14" borderId="123" xfId="0" applyNumberFormat="1" applyFont="1" applyFill="1" applyBorder="1" applyAlignment="1">
      <x:alignment horizontal="center" vertical="center"/>
    </x:xf>
    <x:xf numFmtId="203" fontId="23" fillId="14" borderId="124" xfId="0" applyNumberFormat="1" applyFont="1" applyFill="1" applyBorder="1" applyAlignment="1">
      <x:alignment horizontal="center" vertical="center"/>
    </x:xf>
    <x:xf numFmtId="200" fontId="24" fillId="14" borderId="138" xfId="0" applyNumberFormat="1" applyFont="1" applyFill="1" applyBorder="1" applyAlignment="1">
      <x:alignment horizontal="center" vertical="center"/>
    </x:xf>
    <x:xf numFmtId="200" fontId="24" fillId="14" borderId="139" xfId="0" applyNumberFormat="1" applyFont="1" applyFill="1" applyBorder="1" applyAlignment="1">
      <x:alignment horizontal="center" vertical="center"/>
    </x:xf>
    <x:xf numFmtId="200" fontId="24" fillId="14" borderId="140" xfId="0" applyNumberFormat="1" applyFont="1" applyFill="1" applyBorder="1" applyAlignment="1">
      <x:alignment horizontal="center" vertical="center"/>
    </x:xf>
    <x:xf numFmtId="201" fontId="21" fillId="14" borderId="93" xfId="0" applyNumberFormat="1" applyFont="1" applyFill="1" applyBorder="1" applyAlignment="1">
      <x:alignment horizontal="center" vertical="center"/>
    </x:xf>
    <x:xf numFmtId="201" fontId="21" fillId="14" borderId="1" xfId="0" applyNumberFormat="1" applyFont="1" applyFill="1" applyBorder="1" applyAlignment="1">
      <x:alignment horizontal="center" vertical="center"/>
    </x:xf>
    <x:xf numFmtId="201" fontId="21" fillId="14" borderId="94" xfId="0" applyNumberFormat="1" applyFont="1" applyFill="1" applyBorder="1" applyAlignment="1">
      <x:alignment horizontal="center" vertical="center"/>
    </x:xf>
    <x:xf numFmtId="201" fontId="22" fillId="14" borderId="109" xfId="0" applyNumberFormat="1" applyFont="1" applyFill="1" applyBorder="1" applyAlignment="1">
      <x:alignment horizontal="center" vertical="center"/>
    </x:xf>
    <x:xf numFmtId="201" fontId="22" fillId="14" borderId="1" xfId="0" applyNumberFormat="1" applyFont="1" applyFill="1" applyBorder="1" applyAlignment="1">
      <x:alignment horizontal="center" vertical="center"/>
    </x:xf>
    <x:xf numFmtId="201" fontId="22" fillId="14" borderId="110" xfId="0" applyNumberFormat="1" applyFont="1" applyFill="1" applyBorder="1" applyAlignment="1">
      <x:alignment horizontal="center" vertical="center"/>
    </x:xf>
    <x:xf numFmtId="203" fontId="23" fillId="14" borderId="125" xfId="0" applyNumberFormat="1" applyFont="1" applyFill="1" applyBorder="1" applyAlignment="1">
      <x:alignment horizontal="center" vertical="center"/>
    </x:xf>
    <x:xf numFmtId="203" fontId="23" fillId="14" borderId="1" xfId="0" applyNumberFormat="1" applyFont="1" applyFill="1" applyBorder="1" applyAlignment="1">
      <x:alignment horizontal="center" vertical="center"/>
    </x:xf>
    <x:xf numFmtId="203" fontId="23" fillId="14" borderId="126" xfId="0" applyNumberFormat="1" applyFont="1" applyFill="1" applyBorder="1" applyAlignment="1">
      <x:alignment horizontal="center" vertical="center"/>
    </x:xf>
    <x:xf numFmtId="200" fontId="24" fillId="14" borderId="141" xfId="0" applyNumberFormat="1" applyFont="1" applyFill="1" applyBorder="1" applyAlignment="1">
      <x:alignment horizontal="center" vertical="center"/>
    </x:xf>
    <x:xf numFmtId="200" fontId="24" fillId="14" borderId="1" xfId="0" applyNumberFormat="1" applyFont="1" applyFill="1" applyBorder="1" applyAlignment="1">
      <x:alignment horizontal="center" vertical="center"/>
    </x:xf>
    <x:xf numFmtId="200" fontId="24" fillId="14" borderId="142" xfId="0" applyNumberFormat="1" applyFont="1" applyFill="1" applyBorder="1" applyAlignment="1">
      <x:alignment horizontal="center" vertical="center"/>
    </x:xf>
    <x:xf numFmtId="201" fontId="21" fillId="14" borderId="95" xfId="0" applyNumberFormat="1" applyFont="1" applyFill="1" applyBorder="1" applyAlignment="1">
      <x:alignment horizontal="center" vertical="center"/>
    </x:xf>
    <x:xf numFmtId="201" fontId="21" fillId="14" borderId="96" xfId="0" applyNumberFormat="1" applyFont="1" applyFill="1" applyBorder="1" applyAlignment="1">
      <x:alignment horizontal="center" vertical="center"/>
    </x:xf>
    <x:xf numFmtId="201" fontId="21" fillId="14" borderId="97" xfId="0" applyNumberFormat="1" applyFont="1" applyFill="1" applyBorder="1" applyAlignment="1">
      <x:alignment horizontal="center" vertical="center"/>
    </x:xf>
    <x:xf numFmtId="201" fontId="22" fillId="14" borderId="111" xfId="0" applyNumberFormat="1" applyFont="1" applyFill="1" applyBorder="1" applyAlignment="1">
      <x:alignment horizontal="center" vertical="center"/>
    </x:xf>
    <x:xf numFmtId="201" fontId="22" fillId="14" borderId="112" xfId="0" applyNumberFormat="1" applyFont="1" applyFill="1" applyBorder="1" applyAlignment="1">
      <x:alignment horizontal="center" vertical="center"/>
    </x:xf>
    <x:xf numFmtId="201" fontId="22" fillId="14" borderId="113" xfId="0" applyNumberFormat="1" applyFont="1" applyFill="1" applyBorder="1" applyAlignment="1">
      <x:alignment horizontal="center" vertical="center"/>
    </x:xf>
    <x:xf numFmtId="203" fontId="23" fillId="14" borderId="127" xfId="0" applyNumberFormat="1" applyFont="1" applyFill="1" applyBorder="1" applyAlignment="1">
      <x:alignment horizontal="center" vertical="center"/>
    </x:xf>
    <x:xf numFmtId="203" fontId="23" fillId="14" borderId="128" xfId="0" applyNumberFormat="1" applyFont="1" applyFill="1" applyBorder="1" applyAlignment="1">
      <x:alignment horizontal="center" vertical="center"/>
    </x:xf>
    <x:xf numFmtId="203" fontId="23" fillId="14" borderId="129" xfId="0" applyNumberFormat="1" applyFont="1" applyFill="1" applyBorder="1" applyAlignment="1">
      <x:alignment horizontal="center" vertical="center"/>
    </x:xf>
    <x:xf numFmtId="200" fontId="24" fillId="14" borderId="143" xfId="0" applyNumberFormat="1" applyFont="1" applyFill="1" applyBorder="1" applyAlignment="1">
      <x:alignment horizontal="center" vertical="center"/>
    </x:xf>
    <x:xf numFmtId="200" fontId="24" fillId="14" borderId="144" xfId="0" applyNumberFormat="1" applyFont="1" applyFill="1" applyBorder="1" applyAlignment="1">
      <x:alignment horizontal="center" vertical="center"/>
    </x:xf>
    <x:xf numFmtId="200" fontId="24" fillId="14" borderId="145" xfId="0" applyNumberFormat="1" applyFont="1" applyFill="1" applyBorder="1" applyAlignment="1">
      <x:alignment horizontal="center" vertical="center"/>
    </x:xf>
    <x:xf numFmtId="0" fontId="16" fillId="2" borderId="1" xfId="0" applyNumberFormat="1" applyFont="1" applyFill="1" applyBorder="1" applyAlignment="1">
      <x:alignment horizontal="center"/>
    </x:xf>
    <x:xf numFmtId="0" fontId="16" fillId="9" borderId="1" xfId="0" applyNumberFormat="1" applyFont="1" applyFill="1" applyBorder="1" applyAlignment="1">
      <x:alignment horizontal="center"/>
    </x:xf>
    <x:xf numFmtId="0" fontId="25" fillId="15" borderId="1" xfId="0" applyNumberFormat="1" applyFont="1" applyFill="1" applyBorder="1" applyAlignment="1">
      <x:alignment horizontal="center" vertical="center" wrapText="1"/>
    </x:xf>
    <x:xf numFmtId="0" fontId="16" fillId="9" borderId="1" xfId="0" applyNumberFormat="1" applyFont="1" applyFill="1" applyBorder="1" applyAlignment="1">
      <x:alignment horizontal="center" vertical="center" wrapText="1"/>
    </x:xf>
    <x:xf numFmtId="0" fontId="15" fillId="0" borderId="10" xfId="0" applyNumberFormat="1" applyFont="1" applyFill="1" applyBorder="1" applyAlignment="1">
      <x:alignment vertical="center" wrapText="1"/>
    </x:xf>
    <x:xf numFmtId="0" fontId="15" fillId="0" borderId="11" xfId="0" applyNumberFormat="1" applyFont="1" applyFill="1" applyBorder="1" applyAlignment="1">
      <x:alignment vertical="center" wrapText="1"/>
    </x:xf>
    <x:xf numFmtId="0" fontId="15" fillId="0" borderId="12" xfId="0" applyNumberFormat="1" applyFont="1" applyFill="1" applyBorder="1" applyAlignment="1">
      <x:alignment vertical="center" wrapText="1"/>
    </x:xf>
    <x:xf numFmtId="0" fontId="15" fillId="0" borderId="13" xfId="0" applyNumberFormat="1" applyFont="1" applyFill="1" applyBorder="1" applyAlignment="1">
      <x:alignment vertical="center" wrapText="1"/>
    </x:xf>
    <x:xf numFmtId="0" fontId="15" fillId="0" borderId="1" xfId="0" applyNumberFormat="1" applyFont="1" applyFill="1" applyBorder="1" applyAlignment="1">
      <x:alignment vertical="center" wrapText="1"/>
    </x:xf>
    <x:xf numFmtId="0" fontId="15" fillId="0" borderId="14" xfId="0" applyNumberFormat="1" applyFont="1" applyFill="1" applyBorder="1" applyAlignment="1">
      <x:alignment vertical="center" wrapText="1"/>
    </x:xf>
    <x:xf numFmtId="0" fontId="15" fillId="0" borderId="15" xfId="0" applyNumberFormat="1" applyFont="1" applyFill="1" applyBorder="1" applyAlignment="1">
      <x:alignment vertical="center" wrapText="1"/>
    </x:xf>
    <x:xf numFmtId="0" fontId="15" fillId="0" borderId="16" xfId="0" applyNumberFormat="1" applyFont="1" applyFill="1" applyBorder="1" applyAlignment="1">
      <x:alignment vertical="center" wrapText="1"/>
    </x:xf>
    <x:xf numFmtId="0" fontId="15" fillId="0" borderId="17" xfId="0" applyNumberFormat="1" applyFont="1" applyFill="1" applyBorder="1" applyAlignment="1">
      <x:alignment vertical="center" wrapText="1"/>
    </x:xf>
    <x:xf numFmtId="0" fontId="13" fillId="13" borderId="0" xfId="0" applyNumberFormat="1" applyFont="1" applyFill="1" applyBorder="1" applyAlignment="1">
      <x:alignment horizontal="center" vertical="center" wrapText="1"/>
    </x:xf>
    <x:xf numFmtId="0" fontId="14" fillId="3" borderId="0" xfId="0" applyNumberFormat="1" applyFont="1" applyFill="1" applyBorder="1" applyAlignment="1">
      <x:alignment horizontal="center" vertical="center" wrapText="1"/>
    </x:xf>
    <x:xf numFmtId="0" fontId="15" fillId="0" borderId="0" xfId="0" applyNumberFormat="1" applyFont="1" applyFill="1" applyBorder="1" applyAlignment="1">
      <x:alignment wrapText="1"/>
    </x:xf>
    <x:xf numFmtId="0" fontId="16" fillId="5" borderId="0" xfId="0" applyNumberFormat="1" applyFont="1" applyFill="1" applyBorder="1" applyAlignment="1">
      <x:alignment horizontal="center" vertical="center" wrapText="1"/>
    </x:xf>
    <x:xf numFmtId="0" fontId="16" fillId="6" borderId="0" xfId="0" applyNumberFormat="1" applyFont="1" applyFill="1" applyBorder="1" applyAlignment="1">
      <x:alignment horizontal="center" vertical="center" wrapText="1"/>
    </x:xf>
    <x:xf numFmtId="0" fontId="16" fillId="12" borderId="0" xfId="0" applyNumberFormat="1" applyFont="1" applyFill="1" applyBorder="1" applyAlignment="1">
      <x:alignment horizontal="center" vertical="center" wrapText="1"/>
    </x:xf>
    <x:xf numFmtId="200" fontId="17" fillId="14" borderId="18" xfId="0" applyNumberFormat="1" applyFont="1" applyFill="1" applyBorder="1" applyAlignment="1">
      <x:alignment horizontal="center" vertical="center" wrapText="1"/>
    </x:xf>
    <x:xf numFmtId="200" fontId="17" fillId="14" borderId="19" xfId="0" applyNumberFormat="1" applyFont="1" applyFill="1" applyBorder="1" applyAlignment="1">
      <x:alignment horizontal="center" vertical="center" wrapText="1"/>
    </x:xf>
    <x:xf numFmtId="200" fontId="17" fillId="14" borderId="20" xfId="0" applyNumberFormat="1" applyFont="1" applyFill="1" applyBorder="1" applyAlignment="1">
      <x:alignment horizontal="center" vertical="center" wrapText="1"/>
    </x:xf>
    <x:xf numFmtId="202" fontId="18" fillId="14" borderId="34" xfId="0" applyNumberFormat="1" applyFont="1" applyFill="1" applyBorder="1" applyAlignment="1">
      <x:alignment horizontal="center" vertical="center" wrapText="1"/>
    </x:xf>
    <x:xf numFmtId="202" fontId="18" fillId="14" borderId="35" xfId="0" applyNumberFormat="1" applyFont="1" applyFill="1" applyBorder="1" applyAlignment="1">
      <x:alignment horizontal="center" vertical="center" wrapText="1"/>
    </x:xf>
    <x:xf numFmtId="202" fontId="18" fillId="14" borderId="36" xfId="0" applyNumberFormat="1" applyFont="1" applyFill="1" applyBorder="1" applyAlignment="1">
      <x:alignment horizontal="center" vertical="center" wrapText="1"/>
    </x:xf>
    <x:xf numFmtId="201" fontId="19" fillId="14" borderId="50" xfId="0" applyNumberFormat="1" applyFont="1" applyFill="1" applyBorder="1" applyAlignment="1">
      <x:alignment horizontal="center" vertical="center" wrapText="1"/>
    </x:xf>
    <x:xf numFmtId="201" fontId="19" fillId="14" borderId="51" xfId="0" applyNumberFormat="1" applyFont="1" applyFill="1" applyBorder="1" applyAlignment="1">
      <x:alignment horizontal="center" vertical="center" wrapText="1"/>
    </x:xf>
    <x:xf numFmtId="201" fontId="19" fillId="14" borderId="52" xfId="0" applyNumberFormat="1" applyFont="1" applyFill="1" applyBorder="1" applyAlignment="1">
      <x:alignment horizontal="center" vertical="center" wrapText="1"/>
    </x:xf>
    <x:xf numFmtId="201" fontId="20" fillId="14" borderId="66" xfId="0" applyNumberFormat="1" applyFont="1" applyFill="1" applyBorder="1" applyAlignment="1">
      <x:alignment horizontal="center" vertical="center" wrapText="1"/>
    </x:xf>
    <x:xf numFmtId="201" fontId="20" fillId="14" borderId="67" xfId="0" applyNumberFormat="1" applyFont="1" applyFill="1" applyBorder="1" applyAlignment="1">
      <x:alignment horizontal="center" vertical="center" wrapText="1"/>
    </x:xf>
    <x:xf numFmtId="201" fontId="20" fillId="14" borderId="68" xfId="0" applyNumberFormat="1" applyFont="1" applyFill="1" applyBorder="1" applyAlignment="1">
      <x:alignment horizontal="center" vertical="center" wrapText="1"/>
    </x:xf>
    <x:xf numFmtId="200" fontId="17" fillId="14" borderId="21" xfId="0" applyNumberFormat="1" applyFont="1" applyFill="1" applyBorder="1" applyAlignment="1">
      <x:alignment horizontal="center" vertical="center" wrapText="1"/>
    </x:xf>
    <x:xf numFmtId="200" fontId="17" fillId="14" borderId="0" xfId="0" applyNumberFormat="1" applyFont="1" applyFill="1" applyBorder="1" applyAlignment="1">
      <x:alignment horizontal="center" vertical="center" wrapText="1"/>
    </x:xf>
    <x:xf numFmtId="200" fontId="17" fillId="14" borderId="22" xfId="0" applyNumberFormat="1" applyFont="1" applyFill="1" applyBorder="1" applyAlignment="1">
      <x:alignment horizontal="center" vertical="center" wrapText="1"/>
    </x:xf>
    <x:xf numFmtId="202" fontId="18" fillId="14" borderId="37" xfId="0" applyNumberFormat="1" applyFont="1" applyFill="1" applyBorder="1" applyAlignment="1">
      <x:alignment horizontal="center" vertical="center" wrapText="1"/>
    </x:xf>
    <x:xf numFmtId="202" fontId="18" fillId="14" borderId="0" xfId="0" applyNumberFormat="1" applyFont="1" applyFill="1" applyBorder="1" applyAlignment="1">
      <x:alignment horizontal="center" vertical="center" wrapText="1"/>
    </x:xf>
    <x:xf numFmtId="202" fontId="18" fillId="14" borderId="38" xfId="0" applyNumberFormat="1" applyFont="1" applyFill="1" applyBorder="1" applyAlignment="1">
      <x:alignment horizontal="center" vertical="center" wrapText="1"/>
    </x:xf>
    <x:xf numFmtId="201" fontId="19" fillId="14" borderId="53" xfId="0" applyNumberFormat="1" applyFont="1" applyFill="1" applyBorder="1" applyAlignment="1">
      <x:alignment horizontal="center" vertical="center" wrapText="1"/>
    </x:xf>
    <x:xf numFmtId="201" fontId="19" fillId="14" borderId="0" xfId="0" applyNumberFormat="1" applyFont="1" applyFill="1" applyBorder="1" applyAlignment="1">
      <x:alignment horizontal="center" vertical="center" wrapText="1"/>
    </x:xf>
    <x:xf numFmtId="201" fontId="19" fillId="14" borderId="54" xfId="0" applyNumberFormat="1" applyFont="1" applyFill="1" applyBorder="1" applyAlignment="1">
      <x:alignment horizontal="center" vertical="center" wrapText="1"/>
    </x:xf>
    <x:xf numFmtId="201" fontId="20" fillId="14" borderId="69" xfId="0" applyNumberFormat="1" applyFont="1" applyFill="1" applyBorder="1" applyAlignment="1">
      <x:alignment horizontal="center" vertical="center" wrapText="1"/>
    </x:xf>
    <x:xf numFmtId="201" fontId="20" fillId="14" borderId="0" xfId="0" applyNumberFormat="1" applyFont="1" applyFill="1" applyBorder="1" applyAlignment="1">
      <x:alignment horizontal="center" vertical="center" wrapText="1"/>
    </x:xf>
    <x:xf numFmtId="201" fontId="20" fillId="14" borderId="70" xfId="0" applyNumberFormat="1" applyFont="1" applyFill="1" applyBorder="1" applyAlignment="1">
      <x:alignment horizontal="center" vertical="center" wrapText="1"/>
    </x:xf>
    <x:xf numFmtId="200" fontId="17" fillId="14" borderId="23" xfId="0" applyNumberFormat="1" applyFont="1" applyFill="1" applyBorder="1" applyAlignment="1">
      <x:alignment horizontal="center" vertical="center" wrapText="1"/>
    </x:xf>
    <x:xf numFmtId="200" fontId="17" fillId="14" borderId="24" xfId="0" applyNumberFormat="1" applyFont="1" applyFill="1" applyBorder="1" applyAlignment="1">
      <x:alignment horizontal="center" vertical="center" wrapText="1"/>
    </x:xf>
    <x:xf numFmtId="200" fontId="17" fillId="14" borderId="25" xfId="0" applyNumberFormat="1" applyFont="1" applyFill="1" applyBorder="1" applyAlignment="1">
      <x:alignment horizontal="center" vertical="center" wrapText="1"/>
    </x:xf>
    <x:xf numFmtId="202" fontId="18" fillId="14" borderId="39" xfId="0" applyNumberFormat="1" applyFont="1" applyFill="1" applyBorder="1" applyAlignment="1">
      <x:alignment horizontal="center" vertical="center" wrapText="1"/>
    </x:xf>
    <x:xf numFmtId="202" fontId="18" fillId="14" borderId="40" xfId="0" applyNumberFormat="1" applyFont="1" applyFill="1" applyBorder="1" applyAlignment="1">
      <x:alignment horizontal="center" vertical="center" wrapText="1"/>
    </x:xf>
    <x:xf numFmtId="202" fontId="18" fillId="14" borderId="41" xfId="0" applyNumberFormat="1" applyFont="1" applyFill="1" applyBorder="1" applyAlignment="1">
      <x:alignment horizontal="center" vertical="center" wrapText="1"/>
    </x:xf>
    <x:xf numFmtId="201" fontId="19" fillId="14" borderId="55" xfId="0" applyNumberFormat="1" applyFont="1" applyFill="1" applyBorder="1" applyAlignment="1">
      <x:alignment horizontal="center" vertical="center" wrapText="1"/>
    </x:xf>
    <x:xf numFmtId="201" fontId="19" fillId="14" borderId="56" xfId="0" applyNumberFormat="1" applyFont="1" applyFill="1" applyBorder="1" applyAlignment="1">
      <x:alignment horizontal="center" vertical="center" wrapText="1"/>
    </x:xf>
    <x:xf numFmtId="201" fontId="19" fillId="14" borderId="57" xfId="0" applyNumberFormat="1" applyFont="1" applyFill="1" applyBorder="1" applyAlignment="1">
      <x:alignment horizontal="center" vertical="center" wrapText="1"/>
    </x:xf>
    <x:xf numFmtId="201" fontId="20" fillId="14" borderId="71" xfId="0" applyNumberFormat="1" applyFont="1" applyFill="1" applyBorder="1" applyAlignment="1">
      <x:alignment horizontal="center" vertical="center" wrapText="1"/>
    </x:xf>
    <x:xf numFmtId="201" fontId="20" fillId="14" borderId="72" xfId="0" applyNumberFormat="1" applyFont="1" applyFill="1" applyBorder="1" applyAlignment="1">
      <x:alignment horizontal="center" vertical="center" wrapText="1"/>
    </x:xf>
    <x:xf numFmtId="201" fontId="20" fillId="14" borderId="73" xfId="0" applyNumberFormat="1" applyFont="1" applyFill="1" applyBorder="1" applyAlignment="1">
      <x:alignment horizontal="center" vertical="center" wrapText="1"/>
    </x:xf>
    <x:xf numFmtId="0" fontId="16" fillId="8" borderId="0" xfId="0" applyNumberFormat="1" applyFont="1" applyFill="1" applyBorder="1" applyAlignment="1">
      <x:alignment horizontal="center" vertical="center" wrapText="1"/>
    </x:xf>
    <x:xf numFmtId="0" fontId="16" fillId="10" borderId="0" xfId="0" applyNumberFormat="1" applyFont="1" applyFill="1" applyBorder="1" applyAlignment="1">
      <x:alignment horizontal="center" vertical="center" wrapText="1"/>
    </x:xf>
    <x:xf numFmtId="0" fontId="16" fillId="11" borderId="0" xfId="0" applyNumberFormat="1" applyFont="1" applyFill="1" applyBorder="1" applyAlignment="1">
      <x:alignment horizontal="center" vertical="center" wrapText="1"/>
    </x:xf>
    <x:xf numFmtId="0" fontId="16" fillId="7" borderId="0" xfId="0" applyNumberFormat="1" applyFont="1" applyFill="1" applyBorder="1" applyAlignment="1">
      <x:alignment horizontal="center" vertical="center" wrapText="1"/>
    </x:xf>
    <x:xf numFmtId="201" fontId="21" fillId="14" borderId="82" xfId="0" applyNumberFormat="1" applyFont="1" applyFill="1" applyBorder="1" applyAlignment="1">
      <x:alignment horizontal="center" vertical="center" wrapText="1"/>
    </x:xf>
    <x:xf numFmtId="201" fontId="21" fillId="14" borderId="83" xfId="0" applyNumberFormat="1" applyFont="1" applyFill="1" applyBorder="1" applyAlignment="1">
      <x:alignment horizontal="center" vertical="center" wrapText="1"/>
    </x:xf>
    <x:xf numFmtId="201" fontId="21" fillId="14" borderId="84" xfId="0" applyNumberFormat="1" applyFont="1" applyFill="1" applyBorder="1" applyAlignment="1">
      <x:alignment horizontal="center" vertical="center" wrapText="1"/>
    </x:xf>
    <x:xf numFmtId="201" fontId="22" fillId="14" borderId="98" xfId="0" applyNumberFormat="1" applyFont="1" applyFill="1" applyBorder="1" applyAlignment="1">
      <x:alignment horizontal="center" vertical="center" wrapText="1"/>
    </x:xf>
    <x:xf numFmtId="201" fontId="22" fillId="14" borderId="99" xfId="0" applyNumberFormat="1" applyFont="1" applyFill="1" applyBorder="1" applyAlignment="1">
      <x:alignment horizontal="center" vertical="center" wrapText="1"/>
    </x:xf>
    <x:xf numFmtId="201" fontId="22" fillId="14" borderId="100" xfId="0" applyNumberFormat="1" applyFont="1" applyFill="1" applyBorder="1" applyAlignment="1">
      <x:alignment horizontal="center" vertical="center" wrapText="1"/>
    </x:xf>
    <x:xf numFmtId="203" fontId="23" fillId="14" borderId="114" xfId="0" applyNumberFormat="1" applyFont="1" applyFill="1" applyBorder="1" applyAlignment="1">
      <x:alignment horizontal="center" vertical="center" wrapText="1"/>
    </x:xf>
    <x:xf numFmtId="203" fontId="23" fillId="14" borderId="115" xfId="0" applyNumberFormat="1" applyFont="1" applyFill="1" applyBorder="1" applyAlignment="1">
      <x:alignment horizontal="center" vertical="center" wrapText="1"/>
    </x:xf>
    <x:xf numFmtId="203" fontId="23" fillId="14" borderId="116" xfId="0" applyNumberFormat="1" applyFont="1" applyFill="1" applyBorder="1" applyAlignment="1">
      <x:alignment horizontal="center" vertical="center" wrapText="1"/>
    </x:xf>
    <x:xf numFmtId="200" fontId="24" fillId="14" borderId="130" xfId="0" applyNumberFormat="1" applyFont="1" applyFill="1" applyBorder="1" applyAlignment="1">
      <x:alignment horizontal="center" vertical="center" wrapText="1"/>
    </x:xf>
    <x:xf numFmtId="200" fontId="24" fillId="14" borderId="131" xfId="0" applyNumberFormat="1" applyFont="1" applyFill="1" applyBorder="1" applyAlignment="1">
      <x:alignment horizontal="center" vertical="center" wrapText="1"/>
    </x:xf>
    <x:xf numFmtId="200" fontId="24" fillId="14" borderId="132" xfId="0" applyNumberFormat="1" applyFont="1" applyFill="1" applyBorder="1" applyAlignment="1">
      <x:alignment horizontal="center" vertical="center" wrapText="1"/>
    </x:xf>
    <x:xf numFmtId="201" fontId="21" fillId="14" borderId="85" xfId="0" applyNumberFormat="1" applyFont="1" applyFill="1" applyBorder="1" applyAlignment="1">
      <x:alignment horizontal="center" vertical="center" wrapText="1"/>
    </x:xf>
    <x:xf numFmtId="201" fontId="21" fillId="14" borderId="0" xfId="0" applyNumberFormat="1" applyFont="1" applyFill="1" applyBorder="1" applyAlignment="1">
      <x:alignment horizontal="center" vertical="center" wrapText="1"/>
    </x:xf>
    <x:xf numFmtId="201" fontId="21" fillId="14" borderId="86" xfId="0" applyNumberFormat="1" applyFont="1" applyFill="1" applyBorder="1" applyAlignment="1">
      <x:alignment horizontal="center" vertical="center" wrapText="1"/>
    </x:xf>
    <x:xf numFmtId="201" fontId="22" fillId="14" borderId="101" xfId="0" applyNumberFormat="1" applyFont="1" applyFill="1" applyBorder="1" applyAlignment="1">
      <x:alignment horizontal="center" vertical="center" wrapText="1"/>
    </x:xf>
    <x:xf numFmtId="201" fontId="22" fillId="14" borderId="0" xfId="0" applyNumberFormat="1" applyFont="1" applyFill="1" applyBorder="1" applyAlignment="1">
      <x:alignment horizontal="center" vertical="center" wrapText="1"/>
    </x:xf>
    <x:xf numFmtId="201" fontId="22" fillId="14" borderId="102" xfId="0" applyNumberFormat="1" applyFont="1" applyFill="1" applyBorder="1" applyAlignment="1">
      <x:alignment horizontal="center" vertical="center" wrapText="1"/>
    </x:xf>
    <x:xf numFmtId="203" fontId="23" fillId="14" borderId="117" xfId="0" applyNumberFormat="1" applyFont="1" applyFill="1" applyBorder="1" applyAlignment="1">
      <x:alignment horizontal="center" vertical="center" wrapText="1"/>
    </x:xf>
    <x:xf numFmtId="203" fontId="23" fillId="14" borderId="0" xfId="0" applyNumberFormat="1" applyFont="1" applyFill="1" applyBorder="1" applyAlignment="1">
      <x:alignment horizontal="center" vertical="center" wrapText="1"/>
    </x:xf>
    <x:xf numFmtId="203" fontId="23" fillId="14" borderId="118" xfId="0" applyNumberFormat="1" applyFont="1" applyFill="1" applyBorder="1" applyAlignment="1">
      <x:alignment horizontal="center" vertical="center" wrapText="1"/>
    </x:xf>
    <x:xf numFmtId="200" fontId="24" fillId="14" borderId="133" xfId="0" applyNumberFormat="1" applyFont="1" applyFill="1" applyBorder="1" applyAlignment="1">
      <x:alignment horizontal="center" vertical="center" wrapText="1"/>
    </x:xf>
    <x:xf numFmtId="200" fontId="24" fillId="14" borderId="0" xfId="0" applyNumberFormat="1" applyFont="1" applyFill="1" applyBorder="1" applyAlignment="1">
      <x:alignment horizontal="center" vertical="center" wrapText="1"/>
    </x:xf>
    <x:xf numFmtId="200" fontId="24" fillId="14" borderId="134" xfId="0" applyNumberFormat="1" applyFont="1" applyFill="1" applyBorder="1" applyAlignment="1">
      <x:alignment horizontal="center" vertical="center" wrapText="1"/>
    </x:xf>
    <x:xf numFmtId="201" fontId="21" fillId="14" borderId="87" xfId="0" applyNumberFormat="1" applyFont="1" applyFill="1" applyBorder="1" applyAlignment="1">
      <x:alignment horizontal="center" vertical="center" wrapText="1"/>
    </x:xf>
    <x:xf numFmtId="201" fontId="21" fillId="14" borderId="88" xfId="0" applyNumberFormat="1" applyFont="1" applyFill="1" applyBorder="1" applyAlignment="1">
      <x:alignment horizontal="center" vertical="center" wrapText="1"/>
    </x:xf>
    <x:xf numFmtId="201" fontId="21" fillId="14" borderId="89" xfId="0" applyNumberFormat="1" applyFont="1" applyFill="1" applyBorder="1" applyAlignment="1">
      <x:alignment horizontal="center" vertical="center" wrapText="1"/>
    </x:xf>
    <x:xf numFmtId="201" fontId="22" fillId="14" borderId="103" xfId="0" applyNumberFormat="1" applyFont="1" applyFill="1" applyBorder="1" applyAlignment="1">
      <x:alignment horizontal="center" vertical="center" wrapText="1"/>
    </x:xf>
    <x:xf numFmtId="201" fontId="22" fillId="14" borderId="104" xfId="0" applyNumberFormat="1" applyFont="1" applyFill="1" applyBorder="1" applyAlignment="1">
      <x:alignment horizontal="center" vertical="center" wrapText="1"/>
    </x:xf>
    <x:xf numFmtId="201" fontId="22" fillId="14" borderId="105" xfId="0" applyNumberFormat="1" applyFont="1" applyFill="1" applyBorder="1" applyAlignment="1">
      <x:alignment horizontal="center" vertical="center" wrapText="1"/>
    </x:xf>
    <x:xf numFmtId="203" fontId="23" fillId="14" borderId="119" xfId="0" applyNumberFormat="1" applyFont="1" applyFill="1" applyBorder="1" applyAlignment="1">
      <x:alignment horizontal="center" vertical="center" wrapText="1"/>
    </x:xf>
    <x:xf numFmtId="203" fontId="23" fillId="14" borderId="120" xfId="0" applyNumberFormat="1" applyFont="1" applyFill="1" applyBorder="1" applyAlignment="1">
      <x:alignment horizontal="center" vertical="center" wrapText="1"/>
    </x:xf>
    <x:xf numFmtId="203" fontId="23" fillId="14" borderId="121" xfId="0" applyNumberFormat="1" applyFont="1" applyFill="1" applyBorder="1" applyAlignment="1">
      <x:alignment horizontal="center" vertical="center" wrapText="1"/>
    </x:xf>
    <x:xf numFmtId="200" fontId="24" fillId="14" borderId="135" xfId="0" applyNumberFormat="1" applyFont="1" applyFill="1" applyBorder="1" applyAlignment="1">
      <x:alignment horizontal="center" vertical="center" wrapText="1"/>
    </x:xf>
    <x:xf numFmtId="200" fontId="24" fillId="14" borderId="136" xfId="0" applyNumberFormat="1" applyFont="1" applyFill="1" applyBorder="1" applyAlignment="1">
      <x:alignment horizontal="center" vertical="center" wrapText="1"/>
    </x:xf>
    <x:xf numFmtId="200" fontId="24" fillId="14" borderId="137" xfId="0" applyNumberFormat="1" applyFont="1" applyFill="1" applyBorder="1" applyAlignment="1">
      <x:alignment horizontal="center" vertical="center" wrapText="1"/>
    </x:xf>
    <x:xf numFmtId="0" fontId="16" fillId="2" borderId="0" xfId="0" applyNumberFormat="1" applyFont="1" applyFill="1" applyBorder="1" applyAlignment="1">
      <x:alignment horizontal="center" wrapText="1"/>
    </x:xf>
    <x:xf numFmtId="0" fontId="16" fillId="9" borderId="0" xfId="0" applyNumberFormat="1" applyFont="1" applyFill="1" applyBorder="1" applyAlignment="1">
      <x:alignment horizontal="center" wrapText="1"/>
    </x:xf>
    <x:xf numFmtId="0" fontId="13" fillId="13" borderId="1" xfId="0" applyNumberFormat="1" applyFont="1" applyFill="1" applyBorder="1" applyAlignment="1">
      <x:alignment horizontal="center" vertical="center" wrapText="1"/>
    </x:xf>
    <x:xf numFmtId="0" fontId="14" fillId="3" borderId="1" xfId="0" applyNumberFormat="1" applyFont="1" applyFill="1" applyBorder="1" applyAlignment="1">
      <x:alignment horizontal="center" vertical="center" wrapText="1"/>
    </x:xf>
    <x:xf numFmtId="0" fontId="15" fillId="0" borderId="1" xfId="0" applyNumberFormat="1" applyFont="1" applyFill="1" applyBorder="1" applyAlignment="1">
      <x:alignment wrapText="1"/>
    </x:xf>
    <x:xf numFmtId="0" fontId="16" fillId="5" borderId="1" xfId="0" applyNumberFormat="1" applyFont="1" applyFill="1" applyBorder="1" applyAlignment="1">
      <x:alignment horizontal="center" vertical="center" wrapText="1"/>
    </x:xf>
    <x:xf numFmtId="0" fontId="16" fillId="6" borderId="1" xfId="0" applyNumberFormat="1" applyFont="1" applyFill="1" applyBorder="1" applyAlignment="1">
      <x:alignment horizontal="center" vertical="center" wrapText="1"/>
    </x:xf>
    <x:xf numFmtId="0" fontId="16" fillId="12" borderId="1" xfId="0" applyNumberFormat="1" applyFont="1" applyFill="1" applyBorder="1" applyAlignment="1">
      <x:alignment horizontal="center" vertical="center" wrapText="1"/>
    </x:xf>
    <x:xf numFmtId="200" fontId="17" fillId="14" borderId="26" xfId="0" applyNumberFormat="1" applyFont="1" applyFill="1" applyBorder="1" applyAlignment="1">
      <x:alignment horizontal="center" vertical="center" wrapText="1"/>
    </x:xf>
    <x:xf numFmtId="200" fontId="17" fillId="14" borderId="27" xfId="0" applyNumberFormat="1" applyFont="1" applyFill="1" applyBorder="1" applyAlignment="1">
      <x:alignment horizontal="center" vertical="center" wrapText="1"/>
    </x:xf>
    <x:xf numFmtId="200" fontId="17" fillId="14" borderId="28" xfId="0" applyNumberFormat="1" applyFont="1" applyFill="1" applyBorder="1" applyAlignment="1">
      <x:alignment horizontal="center" vertical="center" wrapText="1"/>
    </x:xf>
    <x:xf numFmtId="202" fontId="18" fillId="14" borderId="42" xfId="0" applyNumberFormat="1" applyFont="1" applyFill="1" applyBorder="1" applyAlignment="1">
      <x:alignment horizontal="center" vertical="center" wrapText="1"/>
    </x:xf>
    <x:xf numFmtId="202" fontId="18" fillId="14" borderId="43" xfId="0" applyNumberFormat="1" applyFont="1" applyFill="1" applyBorder="1" applyAlignment="1">
      <x:alignment horizontal="center" vertical="center" wrapText="1"/>
    </x:xf>
    <x:xf numFmtId="202" fontId="18" fillId="14" borderId="44" xfId="0" applyNumberFormat="1" applyFont="1" applyFill="1" applyBorder="1" applyAlignment="1">
      <x:alignment horizontal="center" vertical="center" wrapText="1"/>
    </x:xf>
    <x:xf numFmtId="201" fontId="19" fillId="14" borderId="58" xfId="0" applyNumberFormat="1" applyFont="1" applyFill="1" applyBorder="1" applyAlignment="1">
      <x:alignment horizontal="center" vertical="center" wrapText="1"/>
    </x:xf>
    <x:xf numFmtId="201" fontId="19" fillId="14" borderId="59" xfId="0" applyNumberFormat="1" applyFont="1" applyFill="1" applyBorder="1" applyAlignment="1">
      <x:alignment horizontal="center" vertical="center" wrapText="1"/>
    </x:xf>
    <x:xf numFmtId="201" fontId="19" fillId="14" borderId="60" xfId="0" applyNumberFormat="1" applyFont="1" applyFill="1" applyBorder="1" applyAlignment="1">
      <x:alignment horizontal="center" vertical="center" wrapText="1"/>
    </x:xf>
    <x:xf numFmtId="201" fontId="20" fillId="14" borderId="74" xfId="0" applyNumberFormat="1" applyFont="1" applyFill="1" applyBorder="1" applyAlignment="1">
      <x:alignment horizontal="center" vertical="center" wrapText="1"/>
    </x:xf>
    <x:xf numFmtId="201" fontId="20" fillId="14" borderId="75" xfId="0" applyNumberFormat="1" applyFont="1" applyFill="1" applyBorder="1" applyAlignment="1">
      <x:alignment horizontal="center" vertical="center" wrapText="1"/>
    </x:xf>
    <x:xf numFmtId="201" fontId="20" fillId="14" borderId="76" xfId="0" applyNumberFormat="1" applyFont="1" applyFill="1" applyBorder="1" applyAlignment="1">
      <x:alignment horizontal="center" vertical="center" wrapText="1"/>
    </x:xf>
    <x:xf numFmtId="200" fontId="17" fillId="14" borderId="29" xfId="0" applyNumberFormat="1" applyFont="1" applyFill="1" applyBorder="1" applyAlignment="1">
      <x:alignment horizontal="center" vertical="center" wrapText="1"/>
    </x:xf>
    <x:xf numFmtId="200" fontId="17" fillId="14" borderId="1" xfId="0" applyNumberFormat="1" applyFont="1" applyFill="1" applyBorder="1" applyAlignment="1">
      <x:alignment horizontal="center" vertical="center" wrapText="1"/>
    </x:xf>
    <x:xf numFmtId="200" fontId="17" fillId="14" borderId="30" xfId="0" applyNumberFormat="1" applyFont="1" applyFill="1" applyBorder="1" applyAlignment="1">
      <x:alignment horizontal="center" vertical="center" wrapText="1"/>
    </x:xf>
    <x:xf numFmtId="202" fontId="18" fillId="14" borderId="45" xfId="0" applyNumberFormat="1" applyFont="1" applyFill="1" applyBorder="1" applyAlignment="1">
      <x:alignment horizontal="center" vertical="center" wrapText="1"/>
    </x:xf>
    <x:xf numFmtId="202" fontId="18" fillId="14" borderId="1" xfId="0" applyNumberFormat="1" applyFont="1" applyFill="1" applyBorder="1" applyAlignment="1">
      <x:alignment horizontal="center" vertical="center" wrapText="1"/>
    </x:xf>
    <x:xf numFmtId="202" fontId="18" fillId="14" borderId="46" xfId="0" applyNumberFormat="1" applyFont="1" applyFill="1" applyBorder="1" applyAlignment="1">
      <x:alignment horizontal="center" vertical="center" wrapText="1"/>
    </x:xf>
    <x:xf numFmtId="201" fontId="19" fillId="14" borderId="61" xfId="0" applyNumberFormat="1" applyFont="1" applyFill="1" applyBorder="1" applyAlignment="1">
      <x:alignment horizontal="center" vertical="center" wrapText="1"/>
    </x:xf>
    <x:xf numFmtId="201" fontId="19" fillId="14" borderId="1" xfId="0" applyNumberFormat="1" applyFont="1" applyFill="1" applyBorder="1" applyAlignment="1">
      <x:alignment horizontal="center" vertical="center" wrapText="1"/>
    </x:xf>
    <x:xf numFmtId="201" fontId="19" fillId="14" borderId="62" xfId="0" applyNumberFormat="1" applyFont="1" applyFill="1" applyBorder="1" applyAlignment="1">
      <x:alignment horizontal="center" vertical="center" wrapText="1"/>
    </x:xf>
    <x:xf numFmtId="201" fontId="20" fillId="14" borderId="77" xfId="0" applyNumberFormat="1" applyFont="1" applyFill="1" applyBorder="1" applyAlignment="1">
      <x:alignment horizontal="center" vertical="center" wrapText="1"/>
    </x:xf>
    <x:xf numFmtId="201" fontId="20" fillId="14" borderId="1" xfId="0" applyNumberFormat="1" applyFont="1" applyFill="1" applyBorder="1" applyAlignment="1">
      <x:alignment horizontal="center" vertical="center" wrapText="1"/>
    </x:xf>
    <x:xf numFmtId="201" fontId="20" fillId="14" borderId="78" xfId="0" applyNumberFormat="1" applyFont="1" applyFill="1" applyBorder="1" applyAlignment="1">
      <x:alignment horizontal="center" vertical="center" wrapText="1"/>
    </x:xf>
    <x:xf numFmtId="200" fontId="17" fillId="14" borderId="31" xfId="0" applyNumberFormat="1" applyFont="1" applyFill="1" applyBorder="1" applyAlignment="1">
      <x:alignment horizontal="center" vertical="center" wrapText="1"/>
    </x:xf>
    <x:xf numFmtId="200" fontId="17" fillId="14" borderId="32" xfId="0" applyNumberFormat="1" applyFont="1" applyFill="1" applyBorder="1" applyAlignment="1">
      <x:alignment horizontal="center" vertical="center" wrapText="1"/>
    </x:xf>
    <x:xf numFmtId="200" fontId="17" fillId="14" borderId="33" xfId="0" applyNumberFormat="1" applyFont="1" applyFill="1" applyBorder="1" applyAlignment="1">
      <x:alignment horizontal="center" vertical="center" wrapText="1"/>
    </x:xf>
    <x:xf numFmtId="202" fontId="18" fillId="14" borderId="47" xfId="0" applyNumberFormat="1" applyFont="1" applyFill="1" applyBorder="1" applyAlignment="1">
      <x:alignment horizontal="center" vertical="center" wrapText="1"/>
    </x:xf>
    <x:xf numFmtId="202" fontId="18" fillId="14" borderId="48" xfId="0" applyNumberFormat="1" applyFont="1" applyFill="1" applyBorder="1" applyAlignment="1">
      <x:alignment horizontal="center" vertical="center" wrapText="1"/>
    </x:xf>
    <x:xf numFmtId="202" fontId="18" fillId="14" borderId="49" xfId="0" applyNumberFormat="1" applyFont="1" applyFill="1" applyBorder="1" applyAlignment="1">
      <x:alignment horizontal="center" vertical="center" wrapText="1"/>
    </x:xf>
    <x:xf numFmtId="201" fontId="19" fillId="14" borderId="63" xfId="0" applyNumberFormat="1" applyFont="1" applyFill="1" applyBorder="1" applyAlignment="1">
      <x:alignment horizontal="center" vertical="center" wrapText="1"/>
    </x:xf>
    <x:xf numFmtId="201" fontId="19" fillId="14" borderId="64" xfId="0" applyNumberFormat="1" applyFont="1" applyFill="1" applyBorder="1" applyAlignment="1">
      <x:alignment horizontal="center" vertical="center" wrapText="1"/>
    </x:xf>
    <x:xf numFmtId="201" fontId="19" fillId="14" borderId="65" xfId="0" applyNumberFormat="1" applyFont="1" applyFill="1" applyBorder="1" applyAlignment="1">
      <x:alignment horizontal="center" vertical="center" wrapText="1"/>
    </x:xf>
    <x:xf numFmtId="201" fontId="20" fillId="14" borderId="79" xfId="0" applyNumberFormat="1" applyFont="1" applyFill="1" applyBorder="1" applyAlignment="1">
      <x:alignment horizontal="center" vertical="center" wrapText="1"/>
    </x:xf>
    <x:xf numFmtId="201" fontId="20" fillId="14" borderId="80" xfId="0" applyNumberFormat="1" applyFont="1" applyFill="1" applyBorder="1" applyAlignment="1">
      <x:alignment horizontal="center" vertical="center" wrapText="1"/>
    </x:xf>
    <x:xf numFmtId="201" fontId="20" fillId="14" borderId="81" xfId="0" applyNumberFormat="1" applyFont="1" applyFill="1" applyBorder="1" applyAlignment="1">
      <x:alignment horizontal="center" vertical="center" wrapText="1"/>
    </x:xf>
    <x:xf numFmtId="0" fontId="16" fillId="8" borderId="1" xfId="0" applyNumberFormat="1" applyFont="1" applyFill="1" applyBorder="1" applyAlignment="1">
      <x:alignment horizontal="center" vertical="center" wrapText="1"/>
    </x:xf>
    <x:xf numFmtId="0" fontId="16" fillId="10" borderId="1" xfId="0" applyNumberFormat="1" applyFont="1" applyFill="1" applyBorder="1" applyAlignment="1">
      <x:alignment horizontal="center" vertical="center" wrapText="1"/>
    </x:xf>
    <x:xf numFmtId="0" fontId="16" fillId="11" borderId="1" xfId="0" applyNumberFormat="1" applyFont="1" applyFill="1" applyBorder="1" applyAlignment="1">
      <x:alignment horizontal="center" vertical="center" wrapText="1"/>
    </x:xf>
    <x:xf numFmtId="0" fontId="16" fillId="7" borderId="1" xfId="0" applyNumberFormat="1" applyFont="1" applyFill="1" applyBorder="1" applyAlignment="1">
      <x:alignment horizontal="center" vertical="center" wrapText="1"/>
    </x:xf>
    <x:xf numFmtId="201" fontId="21" fillId="14" borderId="90" xfId="0" applyNumberFormat="1" applyFont="1" applyFill="1" applyBorder="1" applyAlignment="1">
      <x:alignment horizontal="center" vertical="center" wrapText="1"/>
    </x:xf>
    <x:xf numFmtId="201" fontId="21" fillId="14" borderId="91" xfId="0" applyNumberFormat="1" applyFont="1" applyFill="1" applyBorder="1" applyAlignment="1">
      <x:alignment horizontal="center" vertical="center" wrapText="1"/>
    </x:xf>
    <x:xf numFmtId="201" fontId="21" fillId="14" borderId="92" xfId="0" applyNumberFormat="1" applyFont="1" applyFill="1" applyBorder="1" applyAlignment="1">
      <x:alignment horizontal="center" vertical="center" wrapText="1"/>
    </x:xf>
    <x:xf numFmtId="201" fontId="22" fillId="14" borderId="106" xfId="0" applyNumberFormat="1" applyFont="1" applyFill="1" applyBorder="1" applyAlignment="1">
      <x:alignment horizontal="center" vertical="center" wrapText="1"/>
    </x:xf>
    <x:xf numFmtId="201" fontId="22" fillId="14" borderId="107" xfId="0" applyNumberFormat="1" applyFont="1" applyFill="1" applyBorder="1" applyAlignment="1">
      <x:alignment horizontal="center" vertical="center" wrapText="1"/>
    </x:xf>
    <x:xf numFmtId="201" fontId="22" fillId="14" borderId="108" xfId="0" applyNumberFormat="1" applyFont="1" applyFill="1" applyBorder="1" applyAlignment="1">
      <x:alignment horizontal="center" vertical="center" wrapText="1"/>
    </x:xf>
    <x:xf numFmtId="203" fontId="23" fillId="14" borderId="122" xfId="0" applyNumberFormat="1" applyFont="1" applyFill="1" applyBorder="1" applyAlignment="1">
      <x:alignment horizontal="center" vertical="center" wrapText="1"/>
    </x:xf>
    <x:xf numFmtId="203" fontId="23" fillId="14" borderId="123" xfId="0" applyNumberFormat="1" applyFont="1" applyFill="1" applyBorder="1" applyAlignment="1">
      <x:alignment horizontal="center" vertical="center" wrapText="1"/>
    </x:xf>
    <x:xf numFmtId="203" fontId="23" fillId="14" borderId="124" xfId="0" applyNumberFormat="1" applyFont="1" applyFill="1" applyBorder="1" applyAlignment="1">
      <x:alignment horizontal="center" vertical="center" wrapText="1"/>
    </x:xf>
    <x:xf numFmtId="200" fontId="24" fillId="14" borderId="138" xfId="0" applyNumberFormat="1" applyFont="1" applyFill="1" applyBorder="1" applyAlignment="1">
      <x:alignment horizontal="center" vertical="center" wrapText="1"/>
    </x:xf>
    <x:xf numFmtId="200" fontId="24" fillId="14" borderId="139" xfId="0" applyNumberFormat="1" applyFont="1" applyFill="1" applyBorder="1" applyAlignment="1">
      <x:alignment horizontal="center" vertical="center" wrapText="1"/>
    </x:xf>
    <x:xf numFmtId="200" fontId="24" fillId="14" borderId="140" xfId="0" applyNumberFormat="1" applyFont="1" applyFill="1" applyBorder="1" applyAlignment="1">
      <x:alignment horizontal="center" vertical="center" wrapText="1"/>
    </x:xf>
    <x:xf numFmtId="201" fontId="21" fillId="14" borderId="93" xfId="0" applyNumberFormat="1" applyFont="1" applyFill="1" applyBorder="1" applyAlignment="1">
      <x:alignment horizontal="center" vertical="center" wrapText="1"/>
    </x:xf>
    <x:xf numFmtId="201" fontId="21" fillId="14" borderId="1" xfId="0" applyNumberFormat="1" applyFont="1" applyFill="1" applyBorder="1" applyAlignment="1">
      <x:alignment horizontal="center" vertical="center" wrapText="1"/>
    </x:xf>
    <x:xf numFmtId="201" fontId="21" fillId="14" borderId="94" xfId="0" applyNumberFormat="1" applyFont="1" applyFill="1" applyBorder="1" applyAlignment="1">
      <x:alignment horizontal="center" vertical="center" wrapText="1"/>
    </x:xf>
    <x:xf numFmtId="201" fontId="22" fillId="14" borderId="109" xfId="0" applyNumberFormat="1" applyFont="1" applyFill="1" applyBorder="1" applyAlignment="1">
      <x:alignment horizontal="center" vertical="center" wrapText="1"/>
    </x:xf>
    <x:xf numFmtId="201" fontId="22" fillId="14" borderId="1" xfId="0" applyNumberFormat="1" applyFont="1" applyFill="1" applyBorder="1" applyAlignment="1">
      <x:alignment horizontal="center" vertical="center" wrapText="1"/>
    </x:xf>
    <x:xf numFmtId="201" fontId="22" fillId="14" borderId="110" xfId="0" applyNumberFormat="1" applyFont="1" applyFill="1" applyBorder="1" applyAlignment="1">
      <x:alignment horizontal="center" vertical="center" wrapText="1"/>
    </x:xf>
    <x:xf numFmtId="203" fontId="23" fillId="14" borderId="125" xfId="0" applyNumberFormat="1" applyFont="1" applyFill="1" applyBorder="1" applyAlignment="1">
      <x:alignment horizontal="center" vertical="center" wrapText="1"/>
    </x:xf>
    <x:xf numFmtId="203" fontId="23" fillId="14" borderId="1" xfId="0" applyNumberFormat="1" applyFont="1" applyFill="1" applyBorder="1" applyAlignment="1">
      <x:alignment horizontal="center" vertical="center" wrapText="1"/>
    </x:xf>
    <x:xf numFmtId="203" fontId="23" fillId="14" borderId="126" xfId="0" applyNumberFormat="1" applyFont="1" applyFill="1" applyBorder="1" applyAlignment="1">
      <x:alignment horizontal="center" vertical="center" wrapText="1"/>
    </x:xf>
    <x:xf numFmtId="200" fontId="24" fillId="14" borderId="141" xfId="0" applyNumberFormat="1" applyFont="1" applyFill="1" applyBorder="1" applyAlignment="1">
      <x:alignment horizontal="center" vertical="center" wrapText="1"/>
    </x:xf>
    <x:xf numFmtId="200" fontId="24" fillId="14" borderId="1" xfId="0" applyNumberFormat="1" applyFont="1" applyFill="1" applyBorder="1" applyAlignment="1">
      <x:alignment horizontal="center" vertical="center" wrapText="1"/>
    </x:xf>
    <x:xf numFmtId="200" fontId="24" fillId="14" borderId="142" xfId="0" applyNumberFormat="1" applyFont="1" applyFill="1" applyBorder="1" applyAlignment="1">
      <x:alignment horizontal="center" vertical="center" wrapText="1"/>
    </x:xf>
    <x:xf numFmtId="201" fontId="21" fillId="14" borderId="95" xfId="0" applyNumberFormat="1" applyFont="1" applyFill="1" applyBorder="1" applyAlignment="1">
      <x:alignment horizontal="center" vertical="center" wrapText="1"/>
    </x:xf>
    <x:xf numFmtId="201" fontId="21" fillId="14" borderId="96" xfId="0" applyNumberFormat="1" applyFont="1" applyFill="1" applyBorder="1" applyAlignment="1">
      <x:alignment horizontal="center" vertical="center" wrapText="1"/>
    </x:xf>
    <x:xf numFmtId="201" fontId="21" fillId="14" borderId="97" xfId="0" applyNumberFormat="1" applyFont="1" applyFill="1" applyBorder="1" applyAlignment="1">
      <x:alignment horizontal="center" vertical="center" wrapText="1"/>
    </x:xf>
    <x:xf numFmtId="201" fontId="22" fillId="14" borderId="111" xfId="0" applyNumberFormat="1" applyFont="1" applyFill="1" applyBorder="1" applyAlignment="1">
      <x:alignment horizontal="center" vertical="center" wrapText="1"/>
    </x:xf>
    <x:xf numFmtId="201" fontId="22" fillId="14" borderId="112" xfId="0" applyNumberFormat="1" applyFont="1" applyFill="1" applyBorder="1" applyAlignment="1">
      <x:alignment horizontal="center" vertical="center" wrapText="1"/>
    </x:xf>
    <x:xf numFmtId="201" fontId="22" fillId="14" borderId="113" xfId="0" applyNumberFormat="1" applyFont="1" applyFill="1" applyBorder="1" applyAlignment="1">
      <x:alignment horizontal="center" vertical="center" wrapText="1"/>
    </x:xf>
    <x:xf numFmtId="203" fontId="23" fillId="14" borderId="127" xfId="0" applyNumberFormat="1" applyFont="1" applyFill="1" applyBorder="1" applyAlignment="1">
      <x:alignment horizontal="center" vertical="center" wrapText="1"/>
    </x:xf>
    <x:xf numFmtId="203" fontId="23" fillId="14" borderId="128" xfId="0" applyNumberFormat="1" applyFont="1" applyFill="1" applyBorder="1" applyAlignment="1">
      <x:alignment horizontal="center" vertical="center" wrapText="1"/>
    </x:xf>
    <x:xf numFmtId="203" fontId="23" fillId="14" borderId="129" xfId="0" applyNumberFormat="1" applyFont="1" applyFill="1" applyBorder="1" applyAlignment="1">
      <x:alignment horizontal="center" vertical="center" wrapText="1"/>
    </x:xf>
    <x:xf numFmtId="200" fontId="24" fillId="14" borderId="143" xfId="0" applyNumberFormat="1" applyFont="1" applyFill="1" applyBorder="1" applyAlignment="1">
      <x:alignment horizontal="center" vertical="center" wrapText="1"/>
    </x:xf>
    <x:xf numFmtId="200" fontId="24" fillId="14" borderId="144" xfId="0" applyNumberFormat="1" applyFont="1" applyFill="1" applyBorder="1" applyAlignment="1">
      <x:alignment horizontal="center" vertical="center" wrapText="1"/>
    </x:xf>
    <x:xf numFmtId="200" fontId="24" fillId="14" borderId="145" xfId="0" applyNumberFormat="1" applyFont="1" applyFill="1" applyBorder="1" applyAlignment="1">
      <x:alignment horizontal="center" vertical="center" wrapText="1"/>
    </x:xf>
    <x:xf numFmtId="0" fontId="16" fillId="2" borderId="1" xfId="0" applyNumberFormat="1" applyFont="1" applyFill="1" applyBorder="1" applyAlignment="1">
      <x:alignment horizontal="center" wrapText="1"/>
    </x:xf>
    <x:xf numFmtId="0" fontId="16" fillId="9" borderId="1" xfId="0" applyNumberFormat="1" applyFont="1" applyFill="1" applyBorder="1" applyAlignment="1">
      <x:alignment horizontal="center" wrapText="1"/>
    </x:xf>
    <x:xf numFmtId="0" fontId="13" fillId="5" borderId="0" xfId="0" applyNumberFormat="1" applyFont="1" applyFill="1" applyBorder="1" applyAlignment="1">
      <x:alignment horizontal="center" vertical="center"/>
    </x:xf>
    <x:xf numFmtId="204" fontId="15" fillId="0" borderId="2" xfId="0" applyNumberFormat="1" applyFont="1" applyFill="1" applyBorder="1" applyAlignment="1">
      <x:alignment vertical="center" wrapText="1"/>
    </x:xf>
    <x:xf numFmtId="202" fontId="15" fillId="0" borderId="3" xfId="0" applyNumberFormat="1" applyFont="1" applyFill="1" applyBorder="1" applyAlignment="1">
      <x:alignment vertical="center" wrapText="1"/>
    </x:xf>
    <x:xf numFmtId="201" fontId="15" fillId="0" borderId="3" xfId="0" applyNumberFormat="1" applyFont="1" applyFill="1" applyBorder="1" applyAlignment="1">
      <x:alignment vertical="center" wrapText="1"/>
    </x:xf>
    <x:xf numFmtId="204" fontId="15" fillId="0" borderId="5" xfId="0" applyNumberFormat="1" applyFont="1" applyFill="1" applyBorder="1" applyAlignment="1">
      <x:alignment vertical="center" wrapText="1"/>
    </x:xf>
    <x:xf numFmtId="202" fontId="15" fillId="0" borderId="0" xfId="0" applyNumberFormat="1" applyFont="1" applyFill="1" applyBorder="1" applyAlignment="1">
      <x:alignment vertical="center" wrapText="1"/>
    </x:xf>
    <x:xf numFmtId="201" fontId="15" fillId="0" borderId="0" xfId="0" applyNumberFormat="1" applyFont="1" applyFill="1" applyBorder="1" applyAlignment="1">
      <x:alignment vertical="center" wrapText="1"/>
    </x:xf>
    <x:xf numFmtId="204" fontId="15" fillId="0" borderId="7" xfId="0" applyNumberFormat="1" applyFont="1" applyFill="1" applyBorder="1" applyAlignment="1">
      <x:alignment vertical="center" wrapText="1"/>
    </x:xf>
    <x:xf numFmtId="202" fontId="15" fillId="0" borderId="8" xfId="0" applyNumberFormat="1" applyFont="1" applyFill="1" applyBorder="1" applyAlignment="1">
      <x:alignment vertical="center" wrapText="1"/>
    </x:xf>
    <x:xf numFmtId="201" fontId="15" fillId="0" borderId="8" xfId="0" applyNumberFormat="1" applyFont="1" applyFill="1" applyBorder="1" applyAlignment="1">
      <x:alignment vertical="center" wrapText="1"/>
    </x:xf>
    <x:xf numFmtId="0" fontId="13" fillId="5" borderId="1" xfId="0" applyNumberFormat="1" applyFont="1" applyFill="1" applyBorder="1" applyAlignment="1">
      <x:alignment horizontal="center" vertical="center"/>
    </x:xf>
    <x:xf numFmtId="204" fontId="15" fillId="0" borderId="10" xfId="0" applyNumberFormat="1" applyFont="1" applyFill="1" applyBorder="1" applyAlignment="1">
      <x:alignment vertical="center" wrapText="1"/>
    </x:xf>
    <x:xf numFmtId="202" fontId="15" fillId="0" borderId="11" xfId="0" applyNumberFormat="1" applyFont="1" applyFill="1" applyBorder="1" applyAlignment="1">
      <x:alignment vertical="center" wrapText="1"/>
    </x:xf>
    <x:xf numFmtId="201" fontId="15" fillId="0" borderId="11" xfId="0" applyNumberFormat="1" applyFont="1" applyFill="1" applyBorder="1" applyAlignment="1">
      <x:alignment vertical="center" wrapText="1"/>
    </x:xf>
    <x:xf numFmtId="204" fontId="15" fillId="0" borderId="13" xfId="0" applyNumberFormat="1" applyFont="1" applyFill="1" applyBorder="1" applyAlignment="1">
      <x:alignment vertical="center" wrapText="1"/>
    </x:xf>
    <x:xf numFmtId="202" fontId="15" fillId="0" borderId="1" xfId="0" applyNumberFormat="1" applyFont="1" applyFill="1" applyBorder="1" applyAlignment="1">
      <x:alignment vertical="center" wrapText="1"/>
    </x:xf>
    <x:xf numFmtId="201" fontId="15" fillId="0" borderId="1" xfId="0" applyNumberFormat="1" applyFont="1" applyFill="1" applyBorder="1" applyAlignment="1">
      <x:alignment vertical="center" wrapText="1"/>
    </x:xf>
    <x:xf numFmtId="204" fontId="15" fillId="0" borderId="15" xfId="0" applyNumberFormat="1" applyFont="1" applyFill="1" applyBorder="1" applyAlignment="1">
      <x:alignment vertical="center" wrapText="1"/>
    </x:xf>
    <x:xf numFmtId="202" fontId="15" fillId="0" borderId="16" xfId="0" applyNumberFormat="1" applyFont="1" applyFill="1" applyBorder="1" applyAlignment="1">
      <x:alignment vertical="center" wrapText="1"/>
    </x:xf>
    <x:xf numFmtId="201" fontId="15" fillId="0" borderId="16" xfId="0" applyNumberFormat="1" applyFont="1" applyFill="1" applyBorder="1" applyAlignment="1">
      <x:alignment vertical="center" wrapText="1"/>
    </x:xf>
    <x:xf numFmtId="0" fontId="13" fillId="5" borderId="0" xfId="0" applyNumberFormat="1" applyFont="1" applyFill="1" applyBorder="1" applyAlignment="1">
      <x:alignment horizontal="center" vertical="center" wrapText="1"/>
    </x:xf>
    <x:xf numFmtId="0" fontId="13" fillId="5" borderId="1" xfId="0" applyNumberFormat="1" applyFont="1" applyFill="1" applyBorder="1" applyAlignment="1">
      <x:alignment horizontal="center" vertical="center" wrapText="1"/>
    </x:xf>
    <x:xf numFmtId="0" fontId="13" fillId="6" borderId="0" xfId="0" applyNumberFormat="1" applyFont="1" applyFill="1" applyBorder="1" applyAlignment="1">
      <x:alignment horizontal="center" vertical="center"/>
    </x:xf>
    <x:xf numFmtId="205" fontId="15" fillId="0" borderId="3" xfId="0" applyNumberFormat="1" applyFont="1" applyFill="1" applyBorder="1" applyAlignment="1">
      <x:alignment vertical="center" wrapText="1"/>
    </x:xf>
    <x:xf numFmtId="202" fontId="15" fillId="0" borderId="4" xfId="0" applyNumberFormat="1" applyFont="1" applyFill="1" applyBorder="1" applyAlignment="1">
      <x:alignment vertical="center" wrapText="1"/>
    </x:xf>
    <x:xf numFmtId="205" fontId="15" fillId="0" borderId="0" xfId="0" applyNumberFormat="1" applyFont="1" applyFill="1" applyBorder="1" applyAlignment="1">
      <x:alignment vertical="center" wrapText="1"/>
    </x:xf>
    <x:xf numFmtId="202" fontId="15" fillId="0" borderId="6" xfId="0" applyNumberFormat="1" applyFont="1" applyFill="1" applyBorder="1" applyAlignment="1">
      <x:alignment vertical="center" wrapText="1"/>
    </x:xf>
    <x:xf numFmtId="205" fontId="15" fillId="0" borderId="8" xfId="0" applyNumberFormat="1" applyFont="1" applyFill="1" applyBorder="1" applyAlignment="1">
      <x:alignment vertical="center" wrapText="1"/>
    </x:xf>
    <x:xf numFmtId="202" fontId="15" fillId="0" borderId="9" xfId="0" applyNumberFormat="1" applyFont="1" applyFill="1" applyBorder="1" applyAlignment="1">
      <x:alignment vertical="center" wrapText="1"/>
    </x:xf>
    <x:xf numFmtId="0" fontId="13" fillId="6" borderId="1" xfId="0" applyNumberFormat="1" applyFont="1" applyFill="1" applyBorder="1" applyAlignment="1">
      <x:alignment horizontal="center" vertical="center"/>
    </x:xf>
    <x:xf numFmtId="205" fontId="15" fillId="0" borderId="11" xfId="0" applyNumberFormat="1" applyFont="1" applyFill="1" applyBorder="1" applyAlignment="1">
      <x:alignment vertical="center" wrapText="1"/>
    </x:xf>
    <x:xf numFmtId="202" fontId="15" fillId="0" borderId="12" xfId="0" applyNumberFormat="1" applyFont="1" applyFill="1" applyBorder="1" applyAlignment="1">
      <x:alignment vertical="center" wrapText="1"/>
    </x:xf>
    <x:xf numFmtId="205" fontId="15" fillId="0" borderId="1" xfId="0" applyNumberFormat="1" applyFont="1" applyFill="1" applyBorder="1" applyAlignment="1">
      <x:alignment vertical="center" wrapText="1"/>
    </x:xf>
    <x:xf numFmtId="202" fontId="15" fillId="0" borderId="14" xfId="0" applyNumberFormat="1" applyFont="1" applyFill="1" applyBorder="1" applyAlignment="1">
      <x:alignment vertical="center" wrapText="1"/>
    </x:xf>
    <x:xf numFmtId="205" fontId="15" fillId="0" borderId="16" xfId="0" applyNumberFormat="1" applyFont="1" applyFill="1" applyBorder="1" applyAlignment="1">
      <x:alignment vertical="center" wrapText="1"/>
    </x:xf>
    <x:xf numFmtId="202" fontId="15" fillId="0" borderId="17" xfId="0" applyNumberFormat="1" applyFont="1" applyFill="1" applyBorder="1" applyAlignment="1">
      <x:alignment vertical="center" wrapText="1"/>
    </x:xf>
    <x:xf numFmtId="0" fontId="13" fillId="6" borderId="0" xfId="0" applyNumberFormat="1" applyFont="1" applyFill="1" applyBorder="1" applyAlignment="1">
      <x:alignment horizontal="center" vertical="center" wrapText="1"/>
    </x:xf>
    <x:xf numFmtId="0" fontId="13" fillId="6" borderId="1" xfId="0" applyNumberFormat="1" applyFont="1" applyFill="1" applyBorder="1" applyAlignment="1">
      <x:alignment horizontal="center" vertical="center" wrapText="1"/>
    </x:xf>
    <x:xf numFmtId="0" fontId="13" fillId="7" borderId="0" xfId="0" applyNumberFormat="1" applyFont="1" applyFill="1" applyBorder="1" applyAlignment="1">
      <x:alignment horizontal="center" vertical="center"/>
    </x:xf>
    <x:xf numFmtId="0" fontId="13" fillId="7" borderId="1" xfId="0" applyNumberFormat="1" applyFont="1" applyFill="1" applyBorder="1" applyAlignment="1">
      <x:alignment horizontal="center" vertical="center"/>
    </x:xf>
    <x:xf numFmtId="0" fontId="13" fillId="7" borderId="0" xfId="0" applyNumberFormat="1" applyFont="1" applyFill="1" applyBorder="1" applyAlignment="1">
      <x:alignment horizontal="center" vertical="center" wrapText="1"/>
    </x:xf>
    <x:xf numFmtId="0" fontId="13" fillId="7" borderId="1" xfId="0" applyNumberFormat="1" applyFont="1" applyFill="1" applyBorder="1" applyAlignment="1">
      <x:alignment horizontal="center" vertical="center" wrapText="1"/>
    </x:xf>
    <x:xf numFmtId="0" fontId="13" fillId="8" borderId="0" xfId="0" applyNumberFormat="1" applyFont="1" applyFill="1" applyBorder="1" applyAlignment="1">
      <x:alignment horizontal="center" vertical="center"/>
    </x:xf>
    <x:xf numFmtId="200" fontId="15" fillId="0" borderId="3" xfId="0" applyNumberFormat="1" applyFont="1" applyFill="1" applyBorder="1" applyAlignment="1">
      <x:alignment vertical="center" wrapText="1"/>
    </x:xf>
    <x:xf numFmtId="206" fontId="15" fillId="0" borderId="3" xfId="0" applyNumberFormat="1" applyFont="1" applyFill="1" applyBorder="1" applyAlignment="1">
      <x:alignment vertical="center" wrapText="1"/>
    </x:xf>
    <x:xf numFmtId="200" fontId="15" fillId="0" borderId="0" xfId="0" applyNumberFormat="1" applyFont="1" applyFill="1" applyBorder="1" applyAlignment="1">
      <x:alignment vertical="center" wrapText="1"/>
    </x:xf>
    <x:xf numFmtId="206" fontId="15" fillId="0" borderId="0" xfId="0" applyNumberFormat="1" applyFont="1" applyFill="1" applyBorder="1" applyAlignment="1">
      <x:alignment vertical="center" wrapText="1"/>
    </x:xf>
    <x:xf numFmtId="200" fontId="15" fillId="0" borderId="8" xfId="0" applyNumberFormat="1" applyFont="1" applyFill="1" applyBorder="1" applyAlignment="1">
      <x:alignment vertical="center" wrapText="1"/>
    </x:xf>
    <x:xf numFmtId="206" fontId="15" fillId="0" borderId="8" xfId="0" applyNumberFormat="1" applyFont="1" applyFill="1" applyBorder="1" applyAlignment="1">
      <x:alignment vertical="center" wrapText="1"/>
    </x:xf>
    <x:xf numFmtId="0" fontId="13" fillId="8" borderId="1" xfId="0" applyNumberFormat="1" applyFont="1" applyFill="1" applyBorder="1" applyAlignment="1">
      <x:alignment horizontal="center" vertical="center"/>
    </x:xf>
    <x:xf numFmtId="200" fontId="15" fillId="0" borderId="11" xfId="0" applyNumberFormat="1" applyFont="1" applyFill="1" applyBorder="1" applyAlignment="1">
      <x:alignment vertical="center" wrapText="1"/>
    </x:xf>
    <x:xf numFmtId="206" fontId="15" fillId="0" borderId="11" xfId="0" applyNumberFormat="1" applyFont="1" applyFill="1" applyBorder="1" applyAlignment="1">
      <x:alignment vertical="center" wrapText="1"/>
    </x:xf>
    <x:xf numFmtId="200" fontId="15" fillId="0" borderId="1" xfId="0" applyNumberFormat="1" applyFont="1" applyFill="1" applyBorder="1" applyAlignment="1">
      <x:alignment vertical="center" wrapText="1"/>
    </x:xf>
    <x:xf numFmtId="206" fontId="15" fillId="0" borderId="1" xfId="0" applyNumberFormat="1" applyFont="1" applyFill="1" applyBorder="1" applyAlignment="1">
      <x:alignment vertical="center" wrapText="1"/>
    </x:xf>
    <x:xf numFmtId="200" fontId="15" fillId="0" borderId="16" xfId="0" applyNumberFormat="1" applyFont="1" applyFill="1" applyBorder="1" applyAlignment="1">
      <x:alignment vertical="center" wrapText="1"/>
    </x:xf>
    <x:xf numFmtId="206" fontId="15" fillId="0" borderId="16" xfId="0" applyNumberFormat="1" applyFont="1" applyFill="1" applyBorder="1" applyAlignment="1">
      <x:alignment vertical="center" wrapText="1"/>
    </x:xf>
    <x:xf numFmtId="0" fontId="13" fillId="8" borderId="0" xfId="0" applyNumberFormat="1" applyFont="1" applyFill="1" applyBorder="1" applyAlignment="1">
      <x:alignment horizontal="center" vertical="center" wrapText="1"/>
    </x:xf>
    <x:xf numFmtId="0" fontId="13" fillId="8" borderId="1" xfId="0" applyNumberFormat="1" applyFont="1" applyFill="1" applyBorder="1" applyAlignment="1">
      <x:alignment horizontal="center" vertical="center" wrapText="1"/>
    </x:xf>
    <x:xf numFmtId="0" fontId="13" fillId="9" borderId="0" xfId="0" applyNumberFormat="1" applyFont="1" applyFill="1" applyBorder="1" applyAlignment="1">
      <x:alignment horizontal="center" vertical="center"/>
    </x:xf>
    <x:xf numFmtId="0" fontId="13" fillId="9" borderId="1" xfId="0" applyNumberFormat="1" applyFont="1" applyFill="1" applyBorder="1" applyAlignment="1">
      <x:alignment horizontal="center" vertical="center"/>
    </x:xf>
    <x:xf numFmtId="0" fontId="13" fillId="9" borderId="0" xfId="0" applyNumberFormat="1" applyFont="1" applyFill="1" applyBorder="1" applyAlignment="1">
      <x:alignment horizontal="center" vertical="center" wrapText="1"/>
    </x:xf>
    <x:xf numFmtId="0" fontId="13" fillId="9" borderId="1" xfId="0" applyNumberFormat="1" applyFont="1" applyFill="1" applyBorder="1" applyAlignment="1">
      <x:alignment horizontal="center" vertical="center" wrapText="1"/>
    </x:xf>
    <x:xf numFmtId="0" fontId="13" fillId="10" borderId="0" xfId="0" applyNumberFormat="1" applyFont="1" applyFill="1" applyBorder="1" applyAlignment="1">
      <x:alignment horizontal="center" vertical="center"/>
    </x:xf>
    <x:xf numFmtId="0" fontId="13" fillId="10" borderId="1" xfId="0" applyNumberFormat="1" applyFont="1" applyFill="1" applyBorder="1" applyAlignment="1">
      <x:alignment horizontal="center" vertical="center"/>
    </x:xf>
    <x:xf numFmtId="0" fontId="13" fillId="10" borderId="0" xfId="0" applyNumberFormat="1" applyFont="1" applyFill="1" applyBorder="1" applyAlignment="1">
      <x:alignment horizontal="center" vertical="center" wrapText="1"/>
    </x:xf>
    <x:xf numFmtId="0" fontId="13" fillId="10" borderId="1" xfId="0" applyNumberFormat="1" applyFont="1" applyFill="1" applyBorder="1" applyAlignment="1">
      <x:alignment horizontal="center" vertical="center" wrapText="1"/>
    </x:xf>
    <x:xf numFmtId="0" fontId="13" fillId="11" borderId="0" xfId="0" applyNumberFormat="1" applyFont="1" applyFill="1" applyBorder="1" applyAlignment="1">
      <x:alignment horizontal="center" vertical="center"/>
    </x:xf>
    <x:xf numFmtId="0" fontId="13" fillId="11" borderId="1" xfId="0" applyNumberFormat="1" applyFont="1" applyFill="1" applyBorder="1" applyAlignment="1">
      <x:alignment horizontal="center" vertical="center"/>
    </x:xf>
    <x:xf numFmtId="0" fontId="13" fillId="11" borderId="0" xfId="0" applyNumberFormat="1" applyFont="1" applyFill="1" applyBorder="1" applyAlignment="1">
      <x:alignment horizontal="center" vertical="center" wrapText="1"/>
    </x:xf>
    <x:xf numFmtId="0" fontId="13" fillId="11" borderId="1" xfId="0" applyNumberFormat="1" applyFont="1" applyFill="1" applyBorder="1" applyAlignment="1">
      <x:alignment horizontal="center" vertical="center" wrapText="1"/>
    </x:xf>
    <x:xf numFmtId="0" fontId="13" fillId="12" borderId="0" xfId="0" applyNumberFormat="1" applyFont="1" applyFill="1" applyBorder="1" applyAlignment="1">
      <x:alignment horizontal="center" vertical="center"/>
    </x:xf>
    <x:xf numFmtId="0" fontId="13" fillId="12" borderId="1" xfId="0" applyNumberFormat="1" applyFont="1" applyFill="1" applyBorder="1" applyAlignment="1">
      <x:alignment horizontal="center" vertical="center"/>
    </x:xf>
    <x:xf numFmtId="0" fontId="13" fillId="12" borderId="0" xfId="0" applyNumberFormat="1" applyFont="1" applyFill="1" applyBorder="1" applyAlignment="1">
      <x:alignment horizontal="center" vertical="center" wrapText="1"/>
    </x:xf>
    <x:xf numFmtId="0" fontId="13" fillId="12" borderId="1" xfId="0" applyNumberFormat="1" applyFont="1" applyFill="1" applyBorder="1" applyAlignment="1">
      <x:alignment horizontal="center" vertical="center" wrapText="1"/>
    </x:xf>
    <x:xf numFmtId="201" fontId="15" fillId="0" borderId="4" xfId="0" applyNumberFormat="1" applyFont="1" applyFill="1" applyBorder="1" applyAlignment="1">
      <x:alignment vertical="center" wrapText="1"/>
    </x:xf>
    <x:xf numFmtId="201" fontId="15" fillId="0" borderId="6" xfId="0" applyNumberFormat="1" applyFont="1" applyFill="1" applyBorder="1" applyAlignment="1">
      <x:alignment vertical="center" wrapText="1"/>
    </x:xf>
    <x:xf numFmtId="201" fontId="15" fillId="0" borderId="9" xfId="0" applyNumberFormat="1" applyFont="1" applyFill="1" applyBorder="1" applyAlignment="1">
      <x:alignment vertical="center" wrapText="1"/>
    </x:xf>
    <x:xf numFmtId="201" fontId="15" fillId="0" borderId="12" xfId="0" applyNumberFormat="1" applyFont="1" applyFill="1" applyBorder="1" applyAlignment="1">
      <x:alignment vertical="center" wrapText="1"/>
    </x:xf>
    <x:xf numFmtId="201" fontId="15" fillId="0" borderId="14" xfId="0" applyNumberFormat="1" applyFont="1" applyFill="1" applyBorder="1" applyAlignment="1">
      <x:alignment vertical="center" wrapText="1"/>
    </x:xf>
    <x:xf numFmtId="201" fontId="15" fillId="0" borderId="17" xfId="0" applyNumberFormat="1" applyFont="1" applyFill="1" applyBorder="1" applyAlignment="1">
      <x:alignment vertical="center" wrapText="1"/>
    </x:xf>
    <x:xf numFmtId="0" fontId="16" fillId="13" borderId="0" xfId="0" applyNumberFormat="1" applyFont="1" applyFill="1" applyBorder="1" applyAlignment="1">
      <x:alignment horizontal="center" vertical="center" wrapText="1"/>
    </x:xf>
    <x:xf numFmtId="203" fontId="15" fillId="0" borderId="0" xfId="0" applyNumberFormat="1" applyFont="1" applyFill="1" applyBorder="1" applyAlignment="1">
      <x:alignment vertical="center" wrapText="1"/>
    </x:xf>
    <x:xf numFmtId="0" fontId="16" fillId="13" borderId="1" xfId="0" applyNumberFormat="1" applyFont="1" applyFill="1" applyBorder="1" applyAlignment="1">
      <x:alignment horizontal="center" vertical="center" wrapText="1"/>
    </x:xf>
    <x:xf numFmtId="203" fontId="15" fillId="0" borderId="1" xfId="0" applyNumberFormat="1" applyFont="1" applyFill="1" applyBorder="1" applyAlignment="1">
      <x:alignment vertical="center" wrapText="1"/>
    </x:xf>
    <x:xf numFmtId="0" fontId="13" fillId="2" borderId="0" xfId="0" applyNumberFormat="1" applyFont="1" applyFill="1" applyBorder="1" applyAlignment="1">
      <x:alignment horizontal="center" vertical="center"/>
    </x:xf>
    <x:xf numFmtId="0" fontId="16" fillId="2" borderId="0" xfId="0" applyNumberFormat="1" applyFont="1" applyFill="1" applyBorder="1" applyAlignment="1">
      <x:alignment horizontal="center" vertical="center" wrapText="1"/>
    </x:xf>
    <x:xf numFmtId="200" fontId="15" fillId="4" borderId="3" xfId="0" applyNumberFormat="1" applyFont="1" applyFill="1" applyBorder="1" applyAlignment="1">
      <x:alignment vertical="center" wrapText="1"/>
    </x:xf>
    <x:xf numFmtId="201" fontId="15" fillId="4" borderId="0" xfId="0" applyNumberFormat="1" applyFont="1" applyFill="1" applyBorder="1" applyAlignment="1">
      <x:alignment vertical="center" wrapText="1"/>
    </x:xf>
    <x:xf numFmtId="202" fontId="15" fillId="4" borderId="0" xfId="0" applyNumberFormat="1" applyFont="1" applyFill="1" applyBorder="1" applyAlignment="1">
      <x:alignment vertical="center" wrapText="1"/>
    </x:xf>
    <x:xf numFmtId="203" fontId="15" fillId="4" borderId="0" xfId="0" applyNumberFormat="1" applyFont="1" applyFill="1" applyBorder="1" applyAlignment="1">
      <x:alignment vertical="center" wrapText="1"/>
    </x:xf>
    <x:xf numFmtId="0" fontId="15" fillId="4" borderId="0" xfId="0" applyNumberFormat="1" applyFont="1" applyFill="1" applyBorder="1" applyAlignment="1">
      <x:alignment vertical="center" wrapText="1"/>
    </x:xf>
    <x:xf numFmtId="0" fontId="15" fillId="4" borderId="8" xfId="0" applyNumberFormat="1" applyFont="1" applyFill="1" applyBorder="1" applyAlignment="1">
      <x:alignment vertical="center" wrapText="1"/>
    </x:xf>
    <x:xf numFmtId="0" fontId="13" fillId="2" borderId="1" xfId="0" applyNumberFormat="1" applyFont="1" applyFill="1" applyBorder="1" applyAlignment="1">
      <x:alignment horizontal="center" vertical="center"/>
    </x:xf>
    <x:xf numFmtId="0" fontId="16" fillId="2" borderId="1" xfId="0" applyNumberFormat="1" applyFont="1" applyFill="1" applyBorder="1" applyAlignment="1">
      <x:alignment horizontal="center" vertical="center" wrapText="1"/>
    </x:xf>
    <x:xf numFmtId="200" fontId="15" fillId="4" borderId="11" xfId="0" applyNumberFormat="1" applyFont="1" applyFill="1" applyBorder="1" applyAlignment="1">
      <x:alignment vertical="center" wrapText="1"/>
    </x:xf>
    <x:xf numFmtId="201" fontId="15" fillId="4" borderId="1" xfId="0" applyNumberFormat="1" applyFont="1" applyFill="1" applyBorder="1" applyAlignment="1">
      <x:alignment vertical="center" wrapText="1"/>
    </x:xf>
    <x:xf numFmtId="202" fontId="15" fillId="4" borderId="1" xfId="0" applyNumberFormat="1" applyFont="1" applyFill="1" applyBorder="1" applyAlignment="1">
      <x:alignment vertical="center" wrapText="1"/>
    </x:xf>
    <x:xf numFmtId="203" fontId="15" fillId="4" borderId="1" xfId="0" applyNumberFormat="1" applyFont="1" applyFill="1" applyBorder="1" applyAlignment="1">
      <x:alignment vertical="center" wrapText="1"/>
    </x:xf>
    <x:xf numFmtId="0" fontId="15" fillId="4" borderId="1" xfId="0" applyNumberFormat="1" applyFont="1" applyFill="1" applyBorder="1" applyAlignment="1">
      <x:alignment vertical="center" wrapText="1"/>
    </x:xf>
    <x:xf numFmtId="0" fontId="15" fillId="4" borderId="16" xfId="0" applyNumberFormat="1" applyFont="1" applyFill="1" applyBorder="1" applyAlignment="1">
      <x:alignment vertical="center" wrapText="1"/>
    </x:xf>
    <x:xf numFmtId="0" fontId="13" fillId="2" borderId="0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2">
    <x:dxf>
      <x:font>
        <x:b/>
        <x:color rgb="FF9C0006"/>
      </x:font>
      <x:fill>
        <x:patternFill patternType="solid">
          <x:bgColor rgb="FFFFC7CE"/>
        </x:patternFill>
      </x:fill>
    </x:dxf>
    <x:dxf>
      <x:font>
        <x:b/>
        <x:color rgb="FF006100"/>
      </x:font>
      <x:fill>
        <x:patternFill patternType="solid">
          <x:bgColor rgb="FFC6EFC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96ed8b687aa4fcb" /><Relationship Type="http://schemas.openxmlformats.org/officeDocument/2006/relationships/theme" Target="/xl/theme/theme1.xml" Id="Rba678fbfa5644fa0" /><Relationship Type="http://schemas.openxmlformats.org/officeDocument/2006/relationships/sharedStrings" Target="/xl/sharedStrings.xml" Id="R8118344b363040d8" /><Relationship Type="http://schemas.openxmlformats.org/officeDocument/2006/relationships/worksheet" Target="/xl/worksheets/sheet1.xml" Id="R94421370551d4b51" /><Relationship Type="http://schemas.openxmlformats.org/officeDocument/2006/relationships/worksheet" Target="/xl/worksheets/sheet2.xml" Id="Rb7736914612b4fd2" /><Relationship Type="http://schemas.openxmlformats.org/officeDocument/2006/relationships/worksheet" Target="/xl/worksheets/sheet3.xml" Id="Re6ac6e947bf4467e" /><Relationship Type="http://schemas.openxmlformats.org/officeDocument/2006/relationships/worksheet" Target="/xl/worksheets/sheet4.xml" Id="R58bae7c0065c4565" /><Relationship Type="http://schemas.openxmlformats.org/officeDocument/2006/relationships/worksheet" Target="/xl/worksheets/sheet5.xml" Id="R72d119227ecd4b3a" /><Relationship Type="http://schemas.openxmlformats.org/officeDocument/2006/relationships/worksheet" Target="/xl/worksheets/sheet6.xml" Id="R343c62159f594a3c" /><Relationship Type="http://schemas.openxmlformats.org/officeDocument/2006/relationships/worksheet" Target="/xl/worksheets/sheet7.xml" Id="Rd0b39f23c382499c" /><Relationship Type="http://schemas.openxmlformats.org/officeDocument/2006/relationships/worksheet" Target="/xl/worksheets/sheet8.xml" Id="R2d837bdd5d754a90" /><Relationship Type="http://schemas.openxmlformats.org/officeDocument/2006/relationships/worksheet" Target="/xl/worksheets/sheet9.xml" Id="Rd22d6786c2c44d97" /><Relationship Type="http://schemas.openxmlformats.org/officeDocument/2006/relationships/worksheet" Target="/xl/worksheets/sheet10.xml" Id="R49efe5d0de8844ed" /><Relationship Type="http://schemas.openxmlformats.org/officeDocument/2006/relationships/worksheet" Target="/xl/worksheets/sheet11.xml" Id="R240bc1a66fbf4eaa" /><Relationship Type="http://schemas.openxmlformats.org/officeDocument/2006/relationships/worksheet" Target="/xl/worksheets/sheet12.xml" Id="R4d027079adb34ea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715dc084aea4897" /><Relationship Type="http://schemas.openxmlformats.org/officeDocument/2006/relationships/chart" Target="/xl/drawings/charts/chart2.xml" Id="R07ecd3af2dee49dd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90bd52972b314f3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Prévision du chiffre d'affaires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 prévisionnel</c:v>
          </c:tx>
          <c:cat>
            <c:strRef>
              <c:f>'10 Previsions'!$A$6:$A$17</c:f>
              <c:strCache>
                <c:ptCount val="0"/>
              </c:strCache>
            </c:strRef>
          </c:cat>
          <c:val>
            <c:numRef>
              <c:f>'10 Previsions'!$B$6:$B$17</c:f>
              <c:numCache>
                <c:formatCode>#,##0.00 "€"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vs réalisé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</c:v>
          </c:tx>
          <c:cat>
            <c:strRef>
              <c:f>'09 Budget'!$A$6:$A$11</c:f>
              <c:strCache>
                <c:ptCount val="0"/>
              </c:strCache>
            </c:strRef>
          </c:cat>
          <c:val>
            <c:numRef>
              <c:f>'09 Budget'!$B$6:$B$11</c:f>
              <c:numCache>
                <c:formatCode>#,##0.00 "€"</c:formatCode>
                <c:ptCount val="0"/>
              </c:numCache>
            </c:numRef>
          </c:val>
        </c:ser>
        <c:ser>
          <c:idx val="1"/>
          <c:order val="1"/>
          <c:tx>
            <c:v>Réalisé</c:v>
          </c:tx>
          <c:cat>
            <c:strRef>
              <c:f>'09 Budget'!$A$6:$A$11</c:f>
              <c:strCache>
                <c:ptCount val="0"/>
              </c:strCache>
            </c:strRef>
          </c:cat>
          <c:val>
            <c:numRef>
              <c:f>'09 Budget'!$C$6:$C$11</c:f>
              <c:numCache>
                <c:formatCode>#,##0.00 "€"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Prévision du chiffre d'affaires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 prévisionnel</c:v>
          </c:tx>
          <c:cat>
            <c:strRef>
              <c:f>'10 Previsions'!$A$6:$A$17</c:f>
              <c:strCache>
                <c:ptCount val="0"/>
              </c:strCache>
            </c:strRef>
          </c:cat>
          <c:val>
            <c:numRef>
              <c:f>'10 Previsions'!$B$6:$B$17</c:f>
              <c:numCache>
                <c:formatCode>#,##0.00 "€"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20</xdr:row>
      <xdr:rowOff>0</xdr:rowOff>
    </xdr:from>
    <xdr:to>
      <xdr:col>6</xdr:col>
      <xdr:colOff>0</xdr:colOff>
      <xdr:row>35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715dc084aea4897"/>
        </a:graphicData>
      </a:graphic>
    </xdr:graphicFrame>
    <xdr:clientData/>
  </xdr:twoCellAnchor>
  <xdr:twoCellAnchor>
    <xdr:from>
      <xdr:col>6</xdr:col>
      <xdr:colOff>0</xdr:colOff>
      <xdr:row>20</xdr:row>
      <xdr:rowOff>0</xdr:rowOff>
    </xdr:from>
    <xdr:to>
      <xdr:col>12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7ecd3af2dee49dd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9</xdr:col>
      <xdr:colOff>0</xdr:colOff>
      <xdr:row>4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bd52972b314f3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b5f60e800514a8b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2.xml" Id="Rb13b89ad470440d2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101" t="str">
        <x:v>DASHBOARD RESTAURANT PREMIUM</x:v>
      </x:c>
      <x:c r="B1" s="1101"/>
      <x:c r="C1" s="1101"/>
      <x:c r="D1" s="1101"/>
      <x:c r="E1" s="1101"/>
      <x:c r="F1" s="1101"/>
      <x:c r="G1" s="1101"/>
      <x:c r="H1" s="1101"/>
      <x:c r="I1" s="1101"/>
      <x:c r="J1" s="1101"/>
      <x:c r="K1" s="1101"/>
      <x:c r="L1" s="1101"/>
    </x:row>
    <x:row r="2">
      <x:c r="A2" s="1101"/>
      <x:c r="B2" s="1101"/>
      <x:c r="C2" s="1101"/>
      <x:c r="D2" s="1101"/>
      <x:c r="E2" s="1101"/>
      <x:c r="F2" s="1101"/>
      <x:c r="G2" s="1101"/>
      <x:c r="H2" s="1101"/>
      <x:c r="I2" s="1101"/>
      <x:c r="J2" s="1101"/>
      <x:c r="K2" s="1101"/>
      <x:c r="L2" s="1101"/>
    </x:row>
    <x:row r="3">
      <x:c r="A3" s="1102" t="str">
        <x:v>Vue dirigeant automatisée sur 12 feuilles.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04" t="str">
        <x:v>Chiffre d'affaires</x:v>
      </x:c>
      <x:c r="B5" s="1104"/>
      <x:c r="C5" s="1104"/>
      <x:c r="D5" s="1105" t="str">
        <x:v>Ticket moyen</x:v>
      </x:c>
      <x:c r="E5" s="1105"/>
      <x:c r="F5" s="1105"/>
      <x:c r="G5" s="995" t="str">
        <x:v>Food cost</x:v>
      </x:c>
      <x:c r="H5" s="995"/>
      <x:c r="I5" s="995"/>
      <x:c r="J5" s="1106" t="str">
        <x:v>Marge opérationnelle</x:v>
      </x:c>
      <x:c r="K5" s="1106"/>
      <x:c r="L5" s="1106"/>
    </x:row>
    <x:row r="6">
      <x:c r="A6" s="1107" t="n">
        <x:f>'11 KPI'!B6</x:f>
        <x:v>91280</x:v>
      </x:c>
      <x:c r="B6" s="1108"/>
      <x:c r="C6" s="1109"/>
      <x:c r="D6" s="1110" t="n">
        <x:f>'11 KPI'!B7</x:f>
        <x:v>27.41141141141141</x:v>
      </x:c>
      <x:c r="E6" s="1111"/>
      <x:c r="F6" s="1112"/>
      <x:c r="G6" s="1113" t="n">
        <x:f>'11 KPI'!B8</x:f>
        <x:v>0.053122261174408415</x:v>
      </x:c>
      <x:c r="H6" s="1114"/>
      <x:c r="I6" s="1115"/>
      <x:c r="J6" s="1116" t="n">
        <x:f>'11 KPI'!B13</x:f>
        <x:v>0.5731389680105171</x:v>
      </x:c>
      <x:c r="K6" s="1117"/>
      <x:c r="L6" s="1118"/>
    </x:row>
    <x:row r="7">
      <x:c r="A7" s="1119"/>
      <x:c r="B7" s="1120"/>
      <x:c r="C7" s="1121"/>
      <x:c r="D7" s="1122"/>
      <x:c r="E7" s="1123"/>
      <x:c r="F7" s="1124"/>
      <x:c r="G7" s="1125"/>
      <x:c r="H7" s="1126"/>
      <x:c r="I7" s="1127"/>
      <x:c r="J7" s="1128"/>
      <x:c r="K7" s="1129"/>
      <x:c r="L7" s="1130"/>
    </x:row>
    <x:row r="8">
      <x:c r="A8" s="1131"/>
      <x:c r="B8" s="1132"/>
      <x:c r="C8" s="1133"/>
      <x:c r="D8" s="1134"/>
      <x:c r="E8" s="1135"/>
      <x:c r="F8" s="1136"/>
      <x:c r="G8" s="1137"/>
      <x:c r="H8" s="1138"/>
      <x:c r="I8" s="1139"/>
      <x:c r="J8" s="1140"/>
      <x:c r="K8" s="1141"/>
      <x:c r="L8" s="1142"/>
    </x:row>
    <x:row r="9">
      <x:c r="A9" s="1103"/>
      <x:c r="B9" s="1103"/>
      <x:c r="C9" s="1103"/>
      <x:c r="D9" s="1103"/>
      <x:c r="E9" s="1103"/>
      <x:c r="F9" s="1103"/>
      <x:c r="G9" s="1103"/>
      <x:c r="H9" s="1103"/>
      <x:c r="I9" s="1103"/>
      <x:c r="J9" s="1103"/>
      <x:c r="K9" s="1103"/>
      <x:c r="L9" s="1103"/>
    </x:row>
    <x:row r="10">
      <x:c r="A10" s="1143" t="str">
        <x:v>Coût personnel</x:v>
      </x:c>
      <x:c r="B10" s="1143"/>
      <x:c r="C10" s="1143"/>
      <x:c r="D10" s="1144" t="str">
        <x:v>Gaspillage</x:v>
      </x:c>
      <x:c r="E10" s="1144"/>
      <x:c r="F10" s="1144"/>
      <x:c r="G10" s="1145" t="str">
        <x:v>Satisfaction</x:v>
      </x:c>
      <x:c r="H10" s="1145"/>
      <x:c r="I10" s="1145"/>
      <x:c r="J10" s="1146" t="str">
        <x:v>Valeur du stock</x:v>
      </x:c>
      <x:c r="K10" s="1146"/>
      <x:c r="L10" s="1146"/>
    </x:row>
    <x:row r="11">
      <x:c r="A11" s="1147" t="n">
        <x:f>'11 KPI'!B9</x:f>
        <x:v>0.20097365249780894</x:v>
      </x:c>
      <x:c r="B11" s="1148"/>
      <x:c r="C11" s="1149"/>
      <x:c r="D11" s="1150" t="n">
        <x:f>'11 KPI'!B10</x:f>
        <x:v>0.0031770376862401404</x:v>
      </x:c>
      <x:c r="E11" s="1151"/>
      <x:c r="F11" s="1152"/>
      <x:c r="G11" s="1153" t="n">
        <x:f>'11 KPI'!B11</x:f>
        <x:v>4.257142857142857</x:v>
      </x:c>
      <x:c r="H11" s="1154"/>
      <x:c r="I11" s="1155"/>
      <x:c r="J11" s="1156" t="n">
        <x:f>SUM('04 Stocks'!J6:J12)</x:f>
        <x:v>3528.5</x:v>
      </x:c>
      <x:c r="K11" s="1157"/>
      <x:c r="L11" s="1158"/>
    </x:row>
    <x:row r="12">
      <x:c r="A12" s="1159"/>
      <x:c r="B12" s="1160"/>
      <x:c r="C12" s="1161"/>
      <x:c r="D12" s="1162"/>
      <x:c r="E12" s="1163"/>
      <x:c r="F12" s="1164"/>
      <x:c r="G12" s="1165"/>
      <x:c r="H12" s="1166"/>
      <x:c r="I12" s="1167"/>
      <x:c r="J12" s="1168"/>
      <x:c r="K12" s="1169"/>
      <x:c r="L12" s="1170"/>
    </x:row>
    <x:row r="13">
      <x:c r="A13" s="1171"/>
      <x:c r="B13" s="1172"/>
      <x:c r="C13" s="1173"/>
      <x:c r="D13" s="1174"/>
      <x:c r="E13" s="1175"/>
      <x:c r="F13" s="1176"/>
      <x:c r="G13" s="1177"/>
      <x:c r="H13" s="1178"/>
      <x:c r="I13" s="1179"/>
      <x:c r="J13" s="1180"/>
      <x:c r="K13" s="1181"/>
      <x:c r="L13" s="1182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83" t="str">
        <x:v>SYNTHÈSE AUTOMATIQUE</x:v>
      </x:c>
      <x:c r="B15" s="1183"/>
      <x:c r="C15" s="1183"/>
      <x:c r="D15" s="1183"/>
      <x:c r="E15" s="1183"/>
      <x:c r="F15" s="1183"/>
      <x:c r="G15" s="1184" t="str">
        <x:v>ALERTES OPÉRATIONNELLES</x:v>
      </x:c>
      <x:c r="H15" s="1184"/>
      <x:c r="I15" s="1184"/>
      <x:c r="J15" s="1184"/>
      <x:c r="K15" s="1184"/>
      <x:c r="L15" s="1184"/>
    </x:row>
    <x:row r="16">
      <x:c r="A16" s="994" t="str">
        <x:f>IF('11 KPI'!B13&lt;0,"ALERTE : résultat négatif.",IF('11 KPI'!B8&gt;'11 KPI'!C8,"PRIORITÉ : réduire le food cost.",IF('11 KPI'!B9&gt;'11 KPI'!C9,"PRIORITÉ : optimiser le personnel.","PERFORMANCE SATISFAISANTE.")))</x:f>
        <x:v>PERFORMANCE SATISFAISANTE.</x:v>
      </x:c>
      <x:c r="B16" s="994"/>
      <x:c r="C16" s="994"/>
      <x:c r="D16" s="994"/>
      <x:c r="E16" s="994"/>
      <x:c r="F16" s="994"/>
      <x:c r="G16" s="995" t="str">
        <x:v>Indicateur</x:v>
      </x:c>
      <x:c r="H16" s="995" t="str">
        <x:v>Valeur</x:v>
      </x:c>
      <x:c r="I16" s="995" t="str">
        <x:v>Seuil</x:v>
      </x:c>
      <x:c r="J16" s="995" t="str">
        <x:v>Statut</x:v>
      </x:c>
      <x:c r="K16" s="995" t="str">
        <x:v>Action</x:v>
      </x:c>
      <x:c r="L16" s="995" t="str">
        <x:v>Responsable</x:v>
      </x:c>
    </x:row>
    <x:row r="17">
      <x:c r="A17" s="994"/>
      <x:c r="B17" s="994"/>
      <x:c r="C17" s="994"/>
      <x:c r="D17" s="994"/>
      <x:c r="E17" s="994"/>
      <x:c r="F17" s="994"/>
      <x:c r="G17" s="996" t="str">
        <x:v>Produits à commander</x:v>
      </x:c>
      <x:c r="H17" s="997" t="n">
        <x:f>COUNTIF('04 Stocks'!L6:L12,"À commander")</x:f>
        <x:v>0</x:v>
      </x:c>
      <x:c r="I17" s="997" t="n">
        <x:v>0</x:v>
      </x:c>
      <x:c r="J17" s="997" t="str">
        <x:f>IF(H17&gt;0,"Alerte","OK")</x:f>
        <x:v>OK</x:v>
      </x:c>
      <x:c r="K17" s="997" t="str">
        <x:v>Passer commande</x:v>
      </x:c>
      <x:c r="L17" s="998" t="str">
        <x:v>Achats</x:v>
      </x:c>
    </x:row>
    <x:row r="18">
      <x:c r="A18" s="994"/>
      <x:c r="B18" s="994"/>
      <x:c r="C18" s="994"/>
      <x:c r="D18" s="994"/>
      <x:c r="E18" s="994"/>
      <x:c r="F18" s="994"/>
      <x:c r="G18" s="999" t="str">
        <x:v>Dépassements budget</x:v>
      </x:c>
      <x:c r="H18" s="1000" t="n">
        <x:f>COUNTIF('06 Charges'!H6:H14,"Dépassement")</x:f>
        <x:v>5</x:v>
      </x:c>
      <x:c r="I18" s="1000" t="n">
        <x:v>0</x:v>
      </x:c>
      <x:c r="J18" s="1000" t="str">
        <x:f>IF(H18&gt;0,"Alerte","OK")</x:f>
        <x:v>Alerte</x:v>
      </x:c>
      <x:c r="K18" s="1000" t="str">
        <x:v>Analyser les écarts</x:v>
      </x:c>
      <x:c r="L18" s="1001" t="str">
        <x:v>Direction</x:v>
      </x:c>
    </x:row>
    <x:row r="19">
      <x:c r="A19" s="994"/>
      <x:c r="B19" s="994"/>
      <x:c r="C19" s="994"/>
      <x:c r="D19" s="994"/>
      <x:c r="E19" s="994"/>
      <x:c r="F19" s="994"/>
      <x:c r="G19" s="1002" t="str">
        <x:v>Réclamations clients</x:v>
      </x:c>
      <x:c r="H19" s="1003" t="n">
        <x:f>COUNTIF('08 Satisfaction'!I6:I12,"Oui")</x:f>
        <x:v>2</x:v>
      </x:c>
      <x:c r="I19" s="1003" t="n">
        <x:v>0</x:v>
      </x:c>
      <x:c r="J19" s="1003" t="str">
        <x:f>IF(H19&gt;0,"Alerte","OK")</x:f>
        <x:v>Alerte</x:v>
      </x:c>
      <x:c r="K19" s="1003" t="str">
        <x:v>Traiter sous 24 h</x:v>
      </x:c>
      <x:c r="L19" s="1004" t="str">
        <x:v>Responsable salle</x:v>
      </x:c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  <x:mergeCell ref="A5:C5"/>
    <x:mergeCell ref="A6:C8"/>
    <x:mergeCell ref="D5:F5"/>
    <x:mergeCell ref="D6:F8"/>
    <x:mergeCell ref="G5:I5"/>
    <x:mergeCell ref="G6:I8"/>
    <x:mergeCell ref="J5:L5"/>
    <x:mergeCell ref="J6:L8"/>
    <x:mergeCell ref="A10:C10"/>
    <x:mergeCell ref="A11:C13"/>
    <x:mergeCell ref="D10:F10"/>
    <x:mergeCell ref="D11:F13"/>
    <x:mergeCell ref="G10:I10"/>
    <x:mergeCell ref="G11:I13"/>
    <x:mergeCell ref="J10:L10"/>
    <x:mergeCell ref="J11:L13"/>
    <x:mergeCell ref="A15:F15"/>
    <x:mergeCell ref="A16:F19"/>
    <x:mergeCell ref="G15:L15"/>
  </x:mergeCells>
  <x:pageMargins left="0.7" right="0.7" top="0.75" bottom="0.75" header="0.3" footer="0.3"/>
  <x:drawing xmlns:r="http://schemas.openxmlformats.org/officeDocument/2006/relationships" r:id="R9b5f60e800514a8b"/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289" t="str">
        <x:v>VENTES &amp; COUVERTS</x:v>
      </x:c>
      <x:c r="B1" s="1289"/>
      <x:c r="C1" s="1289"/>
      <x:c r="D1" s="1289"/>
      <x:c r="E1" s="1289"/>
      <x:c r="F1" s="1289"/>
      <x:c r="G1" s="1289"/>
      <x:c r="H1" s="1289"/>
      <x:c r="I1" s="1289"/>
      <x:c r="J1" s="1289"/>
      <x:c r="K1" s="1289"/>
      <x:c r="L1" s="1289"/>
    </x:row>
    <x:row r="2">
      <x:c r="A2" s="1289"/>
      <x:c r="B2" s="1289"/>
      <x:c r="C2" s="1289"/>
      <x:c r="D2" s="1289"/>
      <x:c r="E2" s="1289"/>
      <x:c r="F2" s="1289"/>
      <x:c r="G2" s="1289"/>
      <x:c r="H2" s="1289"/>
      <x:c r="I2" s="1289"/>
      <x:c r="J2" s="1289"/>
      <x:c r="K2" s="1289"/>
      <x:c r="L2" s="1289"/>
    </x:row>
    <x:row r="3">
      <x:c r="A3" s="1102" t="str">
        <x:v>Suivi quotidien du chiffre d'affaires et du ticket moyen.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04" t="str">
        <x:v>Date</x:v>
      </x:c>
      <x:c r="B5" s="1104" t="str">
        <x:v>Service</x:v>
      </x:c>
      <x:c r="C5" s="1104" t="str">
        <x:v>Couverts</x:v>
      </x:c>
      <x:c r="D5" s="1104" t="str">
        <x:v>CA nourriture</x:v>
      </x:c>
      <x:c r="E5" s="1104" t="str">
        <x:v>CA boissons</x:v>
      </x:c>
      <x:c r="F5" s="1104" t="str">
        <x:v>CA livraison</x:v>
      </x:c>
      <x:c r="G5" s="1104" t="str">
        <x:v>CA total</x:v>
      </x:c>
      <x:c r="H5" s="1104" t="str">
        <x:v>Ticket moyen</x:v>
      </x:c>
      <x:c r="I5" s="1104" t="str">
        <x:v>Objectif CA</x:v>
      </x:c>
      <x:c r="J5" s="1104" t="str">
        <x:v>Écart</x:v>
      </x:c>
      <x:c r="K5" s="1104" t="str">
        <x:v>Taux objectif</x:v>
      </x:c>
      <x:c r="L5" s="1104" t="str">
        <x:v>Commentaire</x:v>
      </x:c>
    </x:row>
    <x:row r="6">
      <x:c r="A6" s="1270" t="str">
        <x:v>2026-07-01</x:v>
      </x:c>
      <x:c r="B6" s="997" t="str">
        <x:v>Journée</x:v>
      </x:c>
      <x:c r="C6" s="997" t="n">
        <x:v>96</x:v>
      </x:c>
      <x:c r="D6" s="1271" t="n">
        <x:v>1820</x:v>
      </x:c>
      <x:c r="E6" s="1271" t="n">
        <x:v>670</x:v>
      </x:c>
      <x:c r="F6" s="1271" t="n">
        <x:v>300</x:v>
      </x:c>
      <x:c r="G6" s="1271" t="n">
        <x:f>SUM(D6:F6)</x:f>
        <x:v>2790</x:v>
      </x:c>
      <x:c r="H6" s="1271" t="n">
        <x:f>IFERROR(G6/C6,0)</x:f>
        <x:v>29.0625</x:v>
      </x:c>
      <x:c r="I6" s="1271" t="n">
        <x:f>'12 Parametres'!$B$6/'12 Parametres'!$B$14</x:f>
        <x:v>3461.5384615384614</x:v>
      </x:c>
      <x:c r="J6" s="1271" t="n">
        <x:f>G6-I6</x:f>
        <x:v>-671.5384615384614</x:v>
      </x:c>
      <x:c r="K6" s="1272" t="n">
        <x:f>IFERROR(G6/I6,0)</x:f>
        <x:v>0.806</x:v>
      </x:c>
      <x:c r="L6" s="998" t="str"/>
    </x:row>
    <x:row r="7">
      <x:c r="A7" s="1273" t="str">
        <x:v>2026-07-02</x:v>
      </x:c>
      <x:c r="B7" s="1000" t="str">
        <x:v>Journée</x:v>
      </x:c>
      <x:c r="C7" s="1000" t="n">
        <x:v>102</x:v>
      </x:c>
      <x:c r="D7" s="1274" t="n">
        <x:v>1940</x:v>
      </x:c>
      <x:c r="E7" s="1274" t="n">
        <x:v>740</x:v>
      </x:c>
      <x:c r="F7" s="1274" t="n">
        <x:v>350</x:v>
      </x:c>
      <x:c r="G7" s="1274" t="n">
        <x:f>SUM(D7:F7)</x:f>
        <x:v>3030</x:v>
      </x:c>
      <x:c r="H7" s="1274" t="n">
        <x:f>IFERROR(G7/C7,0)</x:f>
        <x:v>29.705882352941178</x:v>
      </x:c>
      <x:c r="I7" s="1274" t="n">
        <x:f>'12 Parametres'!$B$6/'12 Parametres'!$B$14</x:f>
        <x:v>3461.5384615384614</x:v>
      </x:c>
      <x:c r="J7" s="1274" t="n">
        <x:f>G7-I7</x:f>
        <x:v>-431.53846153846143</x:v>
      </x:c>
      <x:c r="K7" s="1275" t="n">
        <x:f>IFERROR(G7/I7,0)</x:f>
        <x:v>0.8753333333333334</x:v>
      </x:c>
      <x:c r="L7" s="1001" t="str"/>
    </x:row>
    <x:row r="8">
      <x:c r="A8" s="1273" t="str">
        <x:v>2026-07-03</x:v>
      </x:c>
      <x:c r="B8" s="1000" t="str">
        <x:v>Journée</x:v>
      </x:c>
      <x:c r="C8" s="1000" t="n">
        <x:v>108</x:v>
      </x:c>
      <x:c r="D8" s="1274" t="n">
        <x:v>2060</x:v>
      </x:c>
      <x:c r="E8" s="1274" t="n">
        <x:v>810</x:v>
      </x:c>
      <x:c r="F8" s="1274" t="n">
        <x:v>250</x:v>
      </x:c>
      <x:c r="G8" s="1274" t="n">
        <x:f>SUM(D8:F8)</x:f>
        <x:v>3120</x:v>
      </x:c>
      <x:c r="H8" s="1274" t="n">
        <x:f>IFERROR(G8/C8,0)</x:f>
        <x:v>28.88888888888889</x:v>
      </x:c>
      <x:c r="I8" s="1274" t="n">
        <x:f>'12 Parametres'!$B$6/'12 Parametres'!$B$14</x:f>
        <x:v>3461.5384615384614</x:v>
      </x:c>
      <x:c r="J8" s="1274" t="n">
        <x:f>G8-I8</x:f>
        <x:v>-341.53846153846143</x:v>
      </x:c>
      <x:c r="K8" s="1275" t="n">
        <x:f>IFERROR(G8/I8,0)</x:f>
        <x:v>0.9013333333333333</x:v>
      </x:c>
      <x:c r="L8" s="1001" t="str"/>
    </x:row>
    <x:row r="9">
      <x:c r="A9" s="1273" t="str">
        <x:v>2026-07-04</x:v>
      </x:c>
      <x:c r="B9" s="1000" t="str">
        <x:v>Journée</x:v>
      </x:c>
      <x:c r="C9" s="1000" t="n">
        <x:v>114</x:v>
      </x:c>
      <x:c r="D9" s="1274" t="n">
        <x:v>2180</x:v>
      </x:c>
      <x:c r="E9" s="1274" t="n">
        <x:v>600</x:v>
      </x:c>
      <x:c r="F9" s="1274" t="n">
        <x:v>300</x:v>
      </x:c>
      <x:c r="G9" s="1274" t="n">
        <x:f>SUM(D9:F9)</x:f>
        <x:v>3080</x:v>
      </x:c>
      <x:c r="H9" s="1274" t="n">
        <x:f>IFERROR(G9/C9,0)</x:f>
        <x:v>27.017543859649123</x:v>
      </x:c>
      <x:c r="I9" s="1274" t="n">
        <x:f>'12 Parametres'!$B$6/'12 Parametres'!$B$14</x:f>
        <x:v>3461.5384615384614</x:v>
      </x:c>
      <x:c r="J9" s="1274" t="n">
        <x:f>G9-I9</x:f>
        <x:v>-381.53846153846143</x:v>
      </x:c>
      <x:c r="K9" s="1275" t="n">
        <x:f>IFERROR(G9/I9,0)</x:f>
        <x:v>0.8897777777777778</x:v>
      </x:c>
      <x:c r="L9" s="1001" t="str"/>
    </x:row>
    <x:row r="10">
      <x:c r="A10" s="1273" t="str">
        <x:v>2026-07-05</x:v>
      </x:c>
      <x:c r="B10" s="1000" t="str">
        <x:v>Journée</x:v>
      </x:c>
      <x:c r="C10" s="1000" t="n">
        <x:v>120</x:v>
      </x:c>
      <x:c r="D10" s="1274" t="n">
        <x:v>1700</x:v>
      </x:c>
      <x:c r="E10" s="1274" t="n">
        <x:v>670</x:v>
      </x:c>
      <x:c r="F10" s="1274" t="n">
        <x:v>350</x:v>
      </x:c>
      <x:c r="G10" s="1274" t="n">
        <x:f>SUM(D10:F10)</x:f>
        <x:v>2720</x:v>
      </x:c>
      <x:c r="H10" s="1274" t="n">
        <x:f>IFERROR(G10/C10,0)</x:f>
        <x:v>22.666666666666668</x:v>
      </x:c>
      <x:c r="I10" s="1274" t="n">
        <x:f>'12 Parametres'!$B$6/'12 Parametres'!$B$14</x:f>
        <x:v>3461.5384615384614</x:v>
      </x:c>
      <x:c r="J10" s="1274" t="n">
        <x:f>G10-I10</x:f>
        <x:v>-741.5384615384614</x:v>
      </x:c>
      <x:c r="K10" s="1275" t="n">
        <x:f>IFERROR(G10/I10,0)</x:f>
        <x:v>0.7857777777777778</x:v>
      </x:c>
      <x:c r="L10" s="1001" t="str"/>
    </x:row>
    <x:row r="11">
      <x:c r="A11" s="1273" t="str">
        <x:v>2026-07-06</x:v>
      </x:c>
      <x:c r="B11" s="1000" t="str">
        <x:v>Journée</x:v>
      </x:c>
      <x:c r="C11" s="1000" t="n">
        <x:v>126</x:v>
      </x:c>
      <x:c r="D11" s="1274" t="n">
        <x:v>1820</x:v>
      </x:c>
      <x:c r="E11" s="1274" t="n">
        <x:v>740</x:v>
      </x:c>
      <x:c r="F11" s="1274" t="n">
        <x:v>250</x:v>
      </x:c>
      <x:c r="G11" s="1274" t="n">
        <x:f>SUM(D11:F11)</x:f>
        <x:v>2810</x:v>
      </x:c>
      <x:c r="H11" s="1274" t="n">
        <x:f>IFERROR(G11/C11,0)</x:f>
        <x:v>22.3015873015873</x:v>
      </x:c>
      <x:c r="I11" s="1274" t="n">
        <x:f>'12 Parametres'!$B$6/'12 Parametres'!$B$14</x:f>
        <x:v>3461.5384615384614</x:v>
      </x:c>
      <x:c r="J11" s="1274" t="n">
        <x:f>G11-I11</x:f>
        <x:v>-651.5384615384614</x:v>
      </x:c>
      <x:c r="K11" s="1275" t="n">
        <x:f>IFERROR(G11/I11,0)</x:f>
        <x:v>0.8117777777777778</x:v>
      </x:c>
      <x:c r="L11" s="1001" t="str"/>
    </x:row>
    <x:row r="12">
      <x:c r="A12" s="1273" t="str">
        <x:v>2026-07-07</x:v>
      </x:c>
      <x:c r="B12" s="1000" t="str">
        <x:v>Journée</x:v>
      </x:c>
      <x:c r="C12" s="1000" t="n">
        <x:v>90</x:v>
      </x:c>
      <x:c r="D12" s="1274" t="n">
        <x:v>1940</x:v>
      </x:c>
      <x:c r="E12" s="1274" t="n">
        <x:v>810</x:v>
      </x:c>
      <x:c r="F12" s="1274" t="n">
        <x:v>300</x:v>
      </x:c>
      <x:c r="G12" s="1274" t="n">
        <x:f>SUM(D12:F12)</x:f>
        <x:v>3050</x:v>
      </x:c>
      <x:c r="H12" s="1274" t="n">
        <x:f>IFERROR(G12/C12,0)</x:f>
        <x:v>33.888888888888886</x:v>
      </x:c>
      <x:c r="I12" s="1274" t="n">
        <x:f>'12 Parametres'!$B$6/'12 Parametres'!$B$14</x:f>
        <x:v>3461.5384615384614</x:v>
      </x:c>
      <x:c r="J12" s="1274" t="n">
        <x:f>G12-I12</x:f>
        <x:v>-411.53846153846143</x:v>
      </x:c>
      <x:c r="K12" s="1275" t="n">
        <x:f>IFERROR(G12/I12,0)</x:f>
        <x:v>0.8811111111111112</x:v>
      </x:c>
      <x:c r="L12" s="1001" t="str"/>
    </x:row>
    <x:row r="13">
      <x:c r="A13" s="1273" t="str">
        <x:v>2026-07-08</x:v>
      </x:c>
      <x:c r="B13" s="1000" t="str">
        <x:v>Journée</x:v>
      </x:c>
      <x:c r="C13" s="1000" t="n">
        <x:v>96</x:v>
      </x:c>
      <x:c r="D13" s="1274" t="n">
        <x:v>2060</x:v>
      </x:c>
      <x:c r="E13" s="1274" t="n">
        <x:v>600</x:v>
      </x:c>
      <x:c r="F13" s="1274" t="n">
        <x:v>350</x:v>
      </x:c>
      <x:c r="G13" s="1274" t="n">
        <x:f>SUM(D13:F13)</x:f>
        <x:v>3010</x:v>
      </x:c>
      <x:c r="H13" s="1274" t="n">
        <x:f>IFERROR(G13/C13,0)</x:f>
        <x:v>31.354166666666668</x:v>
      </x:c>
      <x:c r="I13" s="1274" t="n">
        <x:f>'12 Parametres'!$B$6/'12 Parametres'!$B$14</x:f>
        <x:v>3461.5384615384614</x:v>
      </x:c>
      <x:c r="J13" s="1274" t="n">
        <x:f>G13-I13</x:f>
        <x:v>-451.53846153846143</x:v>
      </x:c>
      <x:c r="K13" s="1275" t="n">
        <x:f>IFERROR(G13/I13,0)</x:f>
        <x:v>0.8695555555555556</x:v>
      </x:c>
      <x:c r="L13" s="1001" t="str"/>
    </x:row>
    <x:row r="14">
      <x:c r="A14" s="1273" t="str">
        <x:v>2026-07-09</x:v>
      </x:c>
      <x:c r="B14" s="1000" t="str">
        <x:v>Journée</x:v>
      </x:c>
      <x:c r="C14" s="1000" t="n">
        <x:v>102</x:v>
      </x:c>
      <x:c r="D14" s="1274" t="n">
        <x:v>2180</x:v>
      </x:c>
      <x:c r="E14" s="1274" t="n">
        <x:v>670</x:v>
      </x:c>
      <x:c r="F14" s="1274" t="n">
        <x:v>250</x:v>
      </x:c>
      <x:c r="G14" s="1274" t="n">
        <x:f>SUM(D14:F14)</x:f>
        <x:v>3100</x:v>
      </x:c>
      <x:c r="H14" s="1274" t="n">
        <x:f>IFERROR(G14/C14,0)</x:f>
        <x:v>30.392156862745097</x:v>
      </x:c>
      <x:c r="I14" s="1274" t="n">
        <x:f>'12 Parametres'!$B$6/'12 Parametres'!$B$14</x:f>
        <x:v>3461.5384615384614</x:v>
      </x:c>
      <x:c r="J14" s="1274" t="n">
        <x:f>G14-I14</x:f>
        <x:v>-361.53846153846143</x:v>
      </x:c>
      <x:c r="K14" s="1275" t="n">
        <x:f>IFERROR(G14/I14,0)</x:f>
        <x:v>0.8955555555555555</x:v>
      </x:c>
      <x:c r="L14" s="1001" t="str"/>
    </x:row>
    <x:row r="15">
      <x:c r="A15" s="1273" t="str">
        <x:v>2026-07-10</x:v>
      </x:c>
      <x:c r="B15" s="1000" t="str">
        <x:v>Journée</x:v>
      </x:c>
      <x:c r="C15" s="1000" t="n">
        <x:v>108</x:v>
      </x:c>
      <x:c r="D15" s="1274" t="n">
        <x:v>1700</x:v>
      </x:c>
      <x:c r="E15" s="1274" t="n">
        <x:v>740</x:v>
      </x:c>
      <x:c r="F15" s="1274" t="n">
        <x:v>300</x:v>
      </x:c>
      <x:c r="G15" s="1274" t="n">
        <x:f>SUM(D15:F15)</x:f>
        <x:v>2740</x:v>
      </x:c>
      <x:c r="H15" s="1274" t="n">
        <x:f>IFERROR(G15/C15,0)</x:f>
        <x:v>25.37037037037037</x:v>
      </x:c>
      <x:c r="I15" s="1274" t="n">
        <x:f>'12 Parametres'!$B$6/'12 Parametres'!$B$14</x:f>
        <x:v>3461.5384615384614</x:v>
      </x:c>
      <x:c r="J15" s="1274" t="n">
        <x:f>G15-I15</x:f>
        <x:v>-721.5384615384614</x:v>
      </x:c>
      <x:c r="K15" s="1275" t="n">
        <x:f>IFERROR(G15/I15,0)</x:f>
        <x:v>0.7915555555555556</x:v>
      </x:c>
      <x:c r="L15" s="1001" t="str"/>
    </x:row>
    <x:row r="16">
      <x:c r="A16" s="1273" t="str">
        <x:v>2026-07-11</x:v>
      </x:c>
      <x:c r="B16" s="1000" t="str">
        <x:v>Journée</x:v>
      </x:c>
      <x:c r="C16" s="1000" t="n">
        <x:v>114</x:v>
      </x:c>
      <x:c r="D16" s="1274" t="n">
        <x:v>1820</x:v>
      </x:c>
      <x:c r="E16" s="1274" t="n">
        <x:v>810</x:v>
      </x:c>
      <x:c r="F16" s="1274" t="n">
        <x:v>350</x:v>
      </x:c>
      <x:c r="G16" s="1274" t="n">
        <x:f>SUM(D16:F16)</x:f>
        <x:v>2980</x:v>
      </x:c>
      <x:c r="H16" s="1274" t="n">
        <x:f>IFERROR(G16/C16,0)</x:f>
        <x:v>26.140350877192983</x:v>
      </x:c>
      <x:c r="I16" s="1274" t="n">
        <x:f>'12 Parametres'!$B$6/'12 Parametres'!$B$14</x:f>
        <x:v>3461.5384615384614</x:v>
      </x:c>
      <x:c r="J16" s="1274" t="n">
        <x:f>G16-I16</x:f>
        <x:v>-481.53846153846143</x:v>
      </x:c>
      <x:c r="K16" s="1275" t="n">
        <x:f>IFERROR(G16/I16,0)</x:f>
        <x:v>0.8608888888888889</x:v>
      </x:c>
      <x:c r="L16" s="1001" t="str"/>
    </x:row>
    <x:row r="17">
      <x:c r="A17" s="1273" t="str">
        <x:v>2026-07-12</x:v>
      </x:c>
      <x:c r="B17" s="1000" t="str">
        <x:v>Journée</x:v>
      </x:c>
      <x:c r="C17" s="1000" t="n">
        <x:v>120</x:v>
      </x:c>
      <x:c r="D17" s="1274" t="n">
        <x:v>1940</x:v>
      </x:c>
      <x:c r="E17" s="1274" t="n">
        <x:v>600</x:v>
      </x:c>
      <x:c r="F17" s="1274" t="n">
        <x:v>250</x:v>
      </x:c>
      <x:c r="G17" s="1274" t="n">
        <x:f>SUM(D17:F17)</x:f>
        <x:v>2790</x:v>
      </x:c>
      <x:c r="H17" s="1274" t="n">
        <x:f>IFERROR(G17/C17,0)</x:f>
        <x:v>23.25</x:v>
      </x:c>
      <x:c r="I17" s="1274" t="n">
        <x:f>'12 Parametres'!$B$6/'12 Parametres'!$B$14</x:f>
        <x:v>3461.5384615384614</x:v>
      </x:c>
      <x:c r="J17" s="1274" t="n">
        <x:f>G17-I17</x:f>
        <x:v>-671.5384615384614</x:v>
      </x:c>
      <x:c r="K17" s="1275" t="n">
        <x:f>IFERROR(G17/I17,0)</x:f>
        <x:v>0.806</x:v>
      </x:c>
      <x:c r="L17" s="1001" t="str"/>
    </x:row>
    <x:row r="18">
      <x:c r="A18" s="1273" t="str">
        <x:v>2026-07-13</x:v>
      </x:c>
      <x:c r="B18" s="1000" t="str">
        <x:v>Journée</x:v>
      </x:c>
      <x:c r="C18" s="1000" t="n">
        <x:v>126</x:v>
      </x:c>
      <x:c r="D18" s="1274" t="n">
        <x:v>2060</x:v>
      </x:c>
      <x:c r="E18" s="1274" t="n">
        <x:v>670</x:v>
      </x:c>
      <x:c r="F18" s="1274" t="n">
        <x:v>300</x:v>
      </x:c>
      <x:c r="G18" s="1274" t="n">
        <x:f>SUM(D18:F18)</x:f>
        <x:v>3030</x:v>
      </x:c>
      <x:c r="H18" s="1274" t="n">
        <x:f>IFERROR(G18/C18,0)</x:f>
        <x:v>24.047619047619047</x:v>
      </x:c>
      <x:c r="I18" s="1274" t="n">
        <x:f>'12 Parametres'!$B$6/'12 Parametres'!$B$14</x:f>
        <x:v>3461.5384615384614</x:v>
      </x:c>
      <x:c r="J18" s="1274" t="n">
        <x:f>G18-I18</x:f>
        <x:v>-431.53846153846143</x:v>
      </x:c>
      <x:c r="K18" s="1275" t="n">
        <x:f>IFERROR(G18/I18,0)</x:f>
        <x:v>0.8753333333333334</x:v>
      </x:c>
      <x:c r="L18" s="1001" t="str"/>
    </x:row>
    <x:row r="19">
      <x:c r="A19" s="1273" t="str">
        <x:v>2026-07-14</x:v>
      </x:c>
      <x:c r="B19" s="1000" t="str">
        <x:v>Journée</x:v>
      </x:c>
      <x:c r="C19" s="1000" t="n">
        <x:v>90</x:v>
      </x:c>
      <x:c r="D19" s="1274" t="n">
        <x:v>2180</x:v>
      </x:c>
      <x:c r="E19" s="1274" t="n">
        <x:v>740</x:v>
      </x:c>
      <x:c r="F19" s="1274" t="n">
        <x:v>350</x:v>
      </x:c>
      <x:c r="G19" s="1274" t="n">
        <x:f>SUM(D19:F19)</x:f>
        <x:v>3270</x:v>
      </x:c>
      <x:c r="H19" s="1274" t="n">
        <x:f>IFERROR(G19/C19,0)</x:f>
        <x:v>36.333333333333336</x:v>
      </x:c>
      <x:c r="I19" s="1274" t="n">
        <x:f>'12 Parametres'!$B$6/'12 Parametres'!$B$14</x:f>
        <x:v>3461.5384615384614</x:v>
      </x:c>
      <x:c r="J19" s="1274" t="n">
        <x:f>G19-I19</x:f>
        <x:v>-191.53846153846143</x:v>
      </x:c>
      <x:c r="K19" s="1275" t="n">
        <x:f>IFERROR(G19/I19,0)</x:f>
        <x:v>0.9446666666666667</x:v>
      </x:c>
      <x:c r="L19" s="1001" t="str"/>
    </x:row>
    <x:row r="20">
      <x:c r="A20" s="1273" t="str">
        <x:v>2026-07-15</x:v>
      </x:c>
      <x:c r="B20" s="1000" t="str">
        <x:v>Journée</x:v>
      </x:c>
      <x:c r="C20" s="1000" t="n">
        <x:v>96</x:v>
      </x:c>
      <x:c r="D20" s="1274" t="n">
        <x:v>1700</x:v>
      </x:c>
      <x:c r="E20" s="1274" t="n">
        <x:v>810</x:v>
      </x:c>
      <x:c r="F20" s="1274" t="n">
        <x:v>250</x:v>
      </x:c>
      <x:c r="G20" s="1274" t="n">
        <x:f>SUM(D20:F20)</x:f>
        <x:v>2760</x:v>
      </x:c>
      <x:c r="H20" s="1274" t="n">
        <x:f>IFERROR(G20/C20,0)</x:f>
        <x:v>28.75</x:v>
      </x:c>
      <x:c r="I20" s="1274" t="n">
        <x:f>'12 Parametres'!$B$6/'12 Parametres'!$B$14</x:f>
        <x:v>3461.5384615384614</x:v>
      </x:c>
      <x:c r="J20" s="1274" t="n">
        <x:f>G20-I20</x:f>
        <x:v>-701.5384615384614</x:v>
      </x:c>
      <x:c r="K20" s="1275" t="n">
        <x:f>IFERROR(G20/I20,0)</x:f>
        <x:v>0.7973333333333333</x:v>
      </x:c>
      <x:c r="L20" s="1001" t="str"/>
    </x:row>
    <x:row r="21">
      <x:c r="A21" s="1273" t="str">
        <x:v>2026-07-16</x:v>
      </x:c>
      <x:c r="B21" s="1000" t="str">
        <x:v>Journée</x:v>
      </x:c>
      <x:c r="C21" s="1000" t="n">
        <x:v>102</x:v>
      </x:c>
      <x:c r="D21" s="1274" t="n">
        <x:v>1820</x:v>
      </x:c>
      <x:c r="E21" s="1274" t="n">
        <x:v>600</x:v>
      </x:c>
      <x:c r="F21" s="1274" t="n">
        <x:v>300</x:v>
      </x:c>
      <x:c r="G21" s="1274" t="n">
        <x:f>SUM(D21:F21)</x:f>
        <x:v>2720</x:v>
      </x:c>
      <x:c r="H21" s="1274" t="n">
        <x:f>IFERROR(G21/C21,0)</x:f>
        <x:v>26.666666666666668</x:v>
      </x:c>
      <x:c r="I21" s="1274" t="n">
        <x:f>'12 Parametres'!$B$6/'12 Parametres'!$B$14</x:f>
        <x:v>3461.5384615384614</x:v>
      </x:c>
      <x:c r="J21" s="1274" t="n">
        <x:f>G21-I21</x:f>
        <x:v>-741.5384615384614</x:v>
      </x:c>
      <x:c r="K21" s="1275" t="n">
        <x:f>IFERROR(G21/I21,0)</x:f>
        <x:v>0.7857777777777778</x:v>
      </x:c>
      <x:c r="L21" s="1001" t="str"/>
    </x:row>
    <x:row r="22">
      <x:c r="A22" s="1273" t="str">
        <x:v>2026-07-17</x:v>
      </x:c>
      <x:c r="B22" s="1000" t="str">
        <x:v>Journée</x:v>
      </x:c>
      <x:c r="C22" s="1000" t="n">
        <x:v>108</x:v>
      </x:c>
      <x:c r="D22" s="1274" t="n">
        <x:v>1940</x:v>
      </x:c>
      <x:c r="E22" s="1274" t="n">
        <x:v>670</x:v>
      </x:c>
      <x:c r="F22" s="1274" t="n">
        <x:v>350</x:v>
      </x:c>
      <x:c r="G22" s="1274" t="n">
        <x:f>SUM(D22:F22)</x:f>
        <x:v>2960</x:v>
      </x:c>
      <x:c r="H22" s="1274" t="n">
        <x:f>IFERROR(G22/C22,0)</x:f>
        <x:v>27.40740740740741</x:v>
      </x:c>
      <x:c r="I22" s="1274" t="n">
        <x:f>'12 Parametres'!$B$6/'12 Parametres'!$B$14</x:f>
        <x:v>3461.5384615384614</x:v>
      </x:c>
      <x:c r="J22" s="1274" t="n">
        <x:f>G22-I22</x:f>
        <x:v>-501.53846153846143</x:v>
      </x:c>
      <x:c r="K22" s="1275" t="n">
        <x:f>IFERROR(G22/I22,0)</x:f>
        <x:v>0.8551111111111112</x:v>
      </x:c>
      <x:c r="L22" s="1001" t="str"/>
    </x:row>
    <x:row r="23">
      <x:c r="A23" s="1273" t="str">
        <x:v>2026-07-18</x:v>
      </x:c>
      <x:c r="B23" s="1000" t="str">
        <x:v>Journée</x:v>
      </x:c>
      <x:c r="C23" s="1000" t="n">
        <x:v>114</x:v>
      </x:c>
      <x:c r="D23" s="1274" t="n">
        <x:v>2060</x:v>
      </x:c>
      <x:c r="E23" s="1274" t="n">
        <x:v>740</x:v>
      </x:c>
      <x:c r="F23" s="1274" t="n">
        <x:v>250</x:v>
      </x:c>
      <x:c r="G23" s="1274" t="n">
        <x:f>SUM(D23:F23)</x:f>
        <x:v>3050</x:v>
      </x:c>
      <x:c r="H23" s="1274" t="n">
        <x:f>IFERROR(G23/C23,0)</x:f>
        <x:v>26.75438596491228</x:v>
      </x:c>
      <x:c r="I23" s="1274" t="n">
        <x:f>'12 Parametres'!$B$6/'12 Parametres'!$B$14</x:f>
        <x:v>3461.5384615384614</x:v>
      </x:c>
      <x:c r="J23" s="1274" t="n">
        <x:f>G23-I23</x:f>
        <x:v>-411.53846153846143</x:v>
      </x:c>
      <x:c r="K23" s="1275" t="n">
        <x:f>IFERROR(G23/I23,0)</x:f>
        <x:v>0.8811111111111112</x:v>
      </x:c>
      <x:c r="L23" s="1001" t="str"/>
    </x:row>
    <x:row r="24">
      <x:c r="A24" s="1273" t="str">
        <x:v>2026-07-19</x:v>
      </x:c>
      <x:c r="B24" s="1000" t="str">
        <x:v>Journée</x:v>
      </x:c>
      <x:c r="C24" s="1000" t="n">
        <x:v>120</x:v>
      </x:c>
      <x:c r="D24" s="1274" t="n">
        <x:v>2180</x:v>
      </x:c>
      <x:c r="E24" s="1274" t="n">
        <x:v>810</x:v>
      </x:c>
      <x:c r="F24" s="1274" t="n">
        <x:v>300</x:v>
      </x:c>
      <x:c r="G24" s="1274" t="n">
        <x:f>SUM(D24:F24)</x:f>
        <x:v>3290</x:v>
      </x:c>
      <x:c r="H24" s="1274" t="n">
        <x:f>IFERROR(G24/C24,0)</x:f>
        <x:v>27.416666666666668</x:v>
      </x:c>
      <x:c r="I24" s="1274" t="n">
        <x:f>'12 Parametres'!$B$6/'12 Parametres'!$B$14</x:f>
        <x:v>3461.5384615384614</x:v>
      </x:c>
      <x:c r="J24" s="1274" t="n">
        <x:f>G24-I24</x:f>
        <x:v>-171.53846153846143</x:v>
      </x:c>
      <x:c r="K24" s="1275" t="n">
        <x:f>IFERROR(G24/I24,0)</x:f>
        <x:v>0.9504444444444444</x:v>
      </x:c>
      <x:c r="L24" s="1001" t="str"/>
    </x:row>
    <x:row r="25">
      <x:c r="A25" s="1273" t="str">
        <x:v>2026-07-20</x:v>
      </x:c>
      <x:c r="B25" s="1000" t="str">
        <x:v>Journée</x:v>
      </x:c>
      <x:c r="C25" s="1000" t="n">
        <x:v>126</x:v>
      </x:c>
      <x:c r="D25" s="1274" t="n">
        <x:v>1700</x:v>
      </x:c>
      <x:c r="E25" s="1274" t="n">
        <x:v>600</x:v>
      </x:c>
      <x:c r="F25" s="1274" t="n">
        <x:v>350</x:v>
      </x:c>
      <x:c r="G25" s="1274" t="n">
        <x:f>SUM(D25:F25)</x:f>
        <x:v>2650</x:v>
      </x:c>
      <x:c r="H25" s="1274" t="n">
        <x:f>IFERROR(G25/C25,0)</x:f>
        <x:v>21.03174603174603</x:v>
      </x:c>
      <x:c r="I25" s="1274" t="n">
        <x:f>'12 Parametres'!$B$6/'12 Parametres'!$B$14</x:f>
        <x:v>3461.5384615384614</x:v>
      </x:c>
      <x:c r="J25" s="1274" t="n">
        <x:f>G25-I25</x:f>
        <x:v>-811.5384615384614</x:v>
      </x:c>
      <x:c r="K25" s="1275" t="n">
        <x:f>IFERROR(G25/I25,0)</x:f>
        <x:v>0.7655555555555555</x:v>
      </x:c>
      <x:c r="L25" s="1001" t="str"/>
    </x:row>
    <x:row r="26">
      <x:c r="A26" s="1273" t="str">
        <x:v>2026-07-21</x:v>
      </x:c>
      <x:c r="B26" s="1000" t="str">
        <x:v>Journée</x:v>
      </x:c>
      <x:c r="C26" s="1000" t="n">
        <x:v>90</x:v>
      </x:c>
      <x:c r="D26" s="1274" t="n">
        <x:v>1820</x:v>
      </x:c>
      <x:c r="E26" s="1274" t="n">
        <x:v>670</x:v>
      </x:c>
      <x:c r="F26" s="1274" t="n">
        <x:v>250</x:v>
      </x:c>
      <x:c r="G26" s="1274" t="n">
        <x:f>SUM(D26:F26)</x:f>
        <x:v>2740</x:v>
      </x:c>
      <x:c r="H26" s="1274" t="n">
        <x:f>IFERROR(G26/C26,0)</x:f>
        <x:v>30.444444444444443</x:v>
      </x:c>
      <x:c r="I26" s="1274" t="n">
        <x:f>'12 Parametres'!$B$6/'12 Parametres'!$B$14</x:f>
        <x:v>3461.5384615384614</x:v>
      </x:c>
      <x:c r="J26" s="1274" t="n">
        <x:f>G26-I26</x:f>
        <x:v>-721.5384615384614</x:v>
      </x:c>
      <x:c r="K26" s="1275" t="n">
        <x:f>IFERROR(G26/I26,0)</x:f>
        <x:v>0.7915555555555556</x:v>
      </x:c>
      <x:c r="L26" s="1001" t="str"/>
    </x:row>
    <x:row r="27">
      <x:c r="A27" s="1273" t="str">
        <x:v>2026-07-22</x:v>
      </x:c>
      <x:c r="B27" s="1000" t="str">
        <x:v>Journée</x:v>
      </x:c>
      <x:c r="C27" s="1000" t="n">
        <x:v>96</x:v>
      </x:c>
      <x:c r="D27" s="1274" t="n">
        <x:v>1940</x:v>
      </x:c>
      <x:c r="E27" s="1274" t="n">
        <x:v>740</x:v>
      </x:c>
      <x:c r="F27" s="1274" t="n">
        <x:v>300</x:v>
      </x:c>
      <x:c r="G27" s="1274" t="n">
        <x:f>SUM(D27:F27)</x:f>
        <x:v>2980</x:v>
      </x:c>
      <x:c r="H27" s="1274" t="n">
        <x:f>IFERROR(G27/C27,0)</x:f>
        <x:v>31.041666666666668</x:v>
      </x:c>
      <x:c r="I27" s="1274" t="n">
        <x:f>'12 Parametres'!$B$6/'12 Parametres'!$B$14</x:f>
        <x:v>3461.5384615384614</x:v>
      </x:c>
      <x:c r="J27" s="1274" t="n">
        <x:f>G27-I27</x:f>
        <x:v>-481.53846153846143</x:v>
      </x:c>
      <x:c r="K27" s="1275" t="n">
        <x:f>IFERROR(G27/I27,0)</x:f>
        <x:v>0.8608888888888889</x:v>
      </x:c>
      <x:c r="L27" s="1001" t="str"/>
    </x:row>
    <x:row r="28">
      <x:c r="A28" s="1273" t="str">
        <x:v>2026-07-23</x:v>
      </x:c>
      <x:c r="B28" s="1000" t="str">
        <x:v>Journée</x:v>
      </x:c>
      <x:c r="C28" s="1000" t="n">
        <x:v>102</x:v>
      </x:c>
      <x:c r="D28" s="1274" t="n">
        <x:v>2060</x:v>
      </x:c>
      <x:c r="E28" s="1274" t="n">
        <x:v>810</x:v>
      </x:c>
      <x:c r="F28" s="1274" t="n">
        <x:v>350</x:v>
      </x:c>
      <x:c r="G28" s="1274" t="n">
        <x:f>SUM(D28:F28)</x:f>
        <x:v>3220</x:v>
      </x:c>
      <x:c r="H28" s="1274" t="n">
        <x:f>IFERROR(G28/C28,0)</x:f>
        <x:v>31.568627450980394</x:v>
      </x:c>
      <x:c r="I28" s="1274" t="n">
        <x:f>'12 Parametres'!$B$6/'12 Parametres'!$B$14</x:f>
        <x:v>3461.5384615384614</x:v>
      </x:c>
      <x:c r="J28" s="1274" t="n">
        <x:f>G28-I28</x:f>
        <x:v>-241.53846153846143</x:v>
      </x:c>
      <x:c r="K28" s="1275" t="n">
        <x:f>IFERROR(G28/I28,0)</x:f>
        <x:v>0.9302222222222223</x:v>
      </x:c>
      <x:c r="L28" s="1001" t="str"/>
    </x:row>
    <x:row r="29">
      <x:c r="A29" s="1273" t="str">
        <x:v>2026-07-24</x:v>
      </x:c>
      <x:c r="B29" s="1000" t="str">
        <x:v>Journée</x:v>
      </x:c>
      <x:c r="C29" s="1000" t="n">
        <x:v>108</x:v>
      </x:c>
      <x:c r="D29" s="1274" t="n">
        <x:v>2180</x:v>
      </x:c>
      <x:c r="E29" s="1274" t="n">
        <x:v>600</x:v>
      </x:c>
      <x:c r="F29" s="1274" t="n">
        <x:v>250</x:v>
      </x:c>
      <x:c r="G29" s="1274" t="n">
        <x:f>SUM(D29:F29)</x:f>
        <x:v>3030</x:v>
      </x:c>
      <x:c r="H29" s="1274" t="n">
        <x:f>IFERROR(G29/C29,0)</x:f>
        <x:v>28.055555555555557</x:v>
      </x:c>
      <x:c r="I29" s="1274" t="n">
        <x:f>'12 Parametres'!$B$6/'12 Parametres'!$B$14</x:f>
        <x:v>3461.5384615384614</x:v>
      </x:c>
      <x:c r="J29" s="1274" t="n">
        <x:f>G29-I29</x:f>
        <x:v>-431.53846153846143</x:v>
      </x:c>
      <x:c r="K29" s="1275" t="n">
        <x:f>IFERROR(G29/I29,0)</x:f>
        <x:v>0.8753333333333334</x:v>
      </x:c>
      <x:c r="L29" s="1001" t="str"/>
    </x:row>
    <x:row r="30">
      <x:c r="A30" s="1273" t="str">
        <x:v>2026-07-25</x:v>
      </x:c>
      <x:c r="B30" s="1000" t="str">
        <x:v>Journée</x:v>
      </x:c>
      <x:c r="C30" s="1000" t="n">
        <x:v>114</x:v>
      </x:c>
      <x:c r="D30" s="1274" t="n">
        <x:v>1700</x:v>
      </x:c>
      <x:c r="E30" s="1274" t="n">
        <x:v>670</x:v>
      </x:c>
      <x:c r="F30" s="1274" t="n">
        <x:v>300</x:v>
      </x:c>
      <x:c r="G30" s="1274" t="n">
        <x:f>SUM(D30:F30)</x:f>
        <x:v>2670</x:v>
      </x:c>
      <x:c r="H30" s="1274" t="n">
        <x:f>IFERROR(G30/C30,0)</x:f>
        <x:v>23.42105263157895</x:v>
      </x:c>
      <x:c r="I30" s="1274" t="n">
        <x:f>'12 Parametres'!$B$6/'12 Parametres'!$B$14</x:f>
        <x:v>3461.5384615384614</x:v>
      </x:c>
      <x:c r="J30" s="1274" t="n">
        <x:f>G30-I30</x:f>
        <x:v>-791.5384615384614</x:v>
      </x:c>
      <x:c r="K30" s="1275" t="n">
        <x:f>IFERROR(G30/I30,0)</x:f>
        <x:v>0.7713333333333333</x:v>
      </x:c>
      <x:c r="L30" s="1001" t="str"/>
    </x:row>
    <x:row r="31">
      <x:c r="A31" s="1273" t="str">
        <x:v>2026-07-26</x:v>
      </x:c>
      <x:c r="B31" s="1000" t="str">
        <x:v>Journée</x:v>
      </x:c>
      <x:c r="C31" s="1000" t="n">
        <x:v>120</x:v>
      </x:c>
      <x:c r="D31" s="1274" t="n">
        <x:v>1820</x:v>
      </x:c>
      <x:c r="E31" s="1274" t="n">
        <x:v>740</x:v>
      </x:c>
      <x:c r="F31" s="1274" t="n">
        <x:v>350</x:v>
      </x:c>
      <x:c r="G31" s="1274" t="n">
        <x:f>SUM(D31:F31)</x:f>
        <x:v>2910</x:v>
      </x:c>
      <x:c r="H31" s="1274" t="n">
        <x:f>IFERROR(G31/C31,0)</x:f>
        <x:v>24.25</x:v>
      </x:c>
      <x:c r="I31" s="1274" t="n">
        <x:f>'12 Parametres'!$B$6/'12 Parametres'!$B$14</x:f>
        <x:v>3461.5384615384614</x:v>
      </x:c>
      <x:c r="J31" s="1274" t="n">
        <x:f>G31-I31</x:f>
        <x:v>-551.5384615384614</x:v>
      </x:c>
      <x:c r="K31" s="1275" t="n">
        <x:f>IFERROR(G31/I31,0)</x:f>
        <x:v>0.8406666666666667</x:v>
      </x:c>
      <x:c r="L31" s="1001" t="str"/>
    </x:row>
    <x:row r="32">
      <x:c r="A32" s="1273" t="str">
        <x:v>2026-07-27</x:v>
      </x:c>
      <x:c r="B32" s="1000" t="str">
        <x:v>Journée</x:v>
      </x:c>
      <x:c r="C32" s="1000" t="n">
        <x:v>126</x:v>
      </x:c>
      <x:c r="D32" s="1274" t="n">
        <x:v>1940</x:v>
      </x:c>
      <x:c r="E32" s="1274" t="n">
        <x:v>810</x:v>
      </x:c>
      <x:c r="F32" s="1274" t="n">
        <x:v>250</x:v>
      </x:c>
      <x:c r="G32" s="1274" t="n">
        <x:f>SUM(D32:F32)</x:f>
        <x:v>3000</x:v>
      </x:c>
      <x:c r="H32" s="1274" t="n">
        <x:f>IFERROR(G32/C32,0)</x:f>
        <x:v>23.80952380952381</x:v>
      </x:c>
      <x:c r="I32" s="1274" t="n">
        <x:f>'12 Parametres'!$B$6/'12 Parametres'!$B$14</x:f>
        <x:v>3461.5384615384614</x:v>
      </x:c>
      <x:c r="J32" s="1274" t="n">
        <x:f>G32-I32</x:f>
        <x:v>-461.53846153846143</x:v>
      </x:c>
      <x:c r="K32" s="1275" t="n">
        <x:f>IFERROR(G32/I32,0)</x:f>
        <x:v>0.8666666666666667</x:v>
      </x:c>
      <x:c r="L32" s="1001" t="str"/>
    </x:row>
    <x:row r="33">
      <x:c r="A33" s="1273" t="str">
        <x:v>2026-07-28</x:v>
      </x:c>
      <x:c r="B33" s="1000" t="str">
        <x:v>Journée</x:v>
      </x:c>
      <x:c r="C33" s="1000" t="n">
        <x:v>90</x:v>
      </x:c>
      <x:c r="D33" s="1274" t="n">
        <x:v>2060</x:v>
      </x:c>
      <x:c r="E33" s="1274" t="n">
        <x:v>600</x:v>
      </x:c>
      <x:c r="F33" s="1274" t="n">
        <x:v>300</x:v>
      </x:c>
      <x:c r="G33" s="1274" t="n">
        <x:f>SUM(D33:F33)</x:f>
        <x:v>2960</x:v>
      </x:c>
      <x:c r="H33" s="1274" t="n">
        <x:f>IFERROR(G33/C33,0)</x:f>
        <x:v>32.888888888888886</x:v>
      </x:c>
      <x:c r="I33" s="1274" t="n">
        <x:f>'12 Parametres'!$B$6/'12 Parametres'!$B$14</x:f>
        <x:v>3461.5384615384614</x:v>
      </x:c>
      <x:c r="J33" s="1274" t="n">
        <x:f>G33-I33</x:f>
        <x:v>-501.53846153846143</x:v>
      </x:c>
      <x:c r="K33" s="1275" t="n">
        <x:f>IFERROR(G33/I33,0)</x:f>
        <x:v>0.8551111111111112</x:v>
      </x:c>
      <x:c r="L33" s="1001" t="str"/>
    </x:row>
    <x:row r="34">
      <x:c r="A34" s="1273" t="str">
        <x:v>2026-07-29</x:v>
      </x:c>
      <x:c r="B34" s="1000" t="str">
        <x:v>Journée</x:v>
      </x:c>
      <x:c r="C34" s="1000" t="n">
        <x:v>96</x:v>
      </x:c>
      <x:c r="D34" s="1274" t="n">
        <x:v>2180</x:v>
      </x:c>
      <x:c r="E34" s="1274" t="n">
        <x:v>670</x:v>
      </x:c>
      <x:c r="F34" s="1274" t="n">
        <x:v>350</x:v>
      </x:c>
      <x:c r="G34" s="1274" t="n">
        <x:f>SUM(D34:F34)</x:f>
        <x:v>3200</x:v>
      </x:c>
      <x:c r="H34" s="1274" t="n">
        <x:f>IFERROR(G34/C34,0)</x:f>
        <x:v>33.333333333333336</x:v>
      </x:c>
      <x:c r="I34" s="1274" t="n">
        <x:f>'12 Parametres'!$B$6/'12 Parametres'!$B$14</x:f>
        <x:v>3461.5384615384614</x:v>
      </x:c>
      <x:c r="J34" s="1274" t="n">
        <x:f>G34-I34</x:f>
        <x:v>-261.53846153846143</x:v>
      </x:c>
      <x:c r="K34" s="1275" t="n">
        <x:f>IFERROR(G34/I34,0)</x:f>
        <x:v>0.9244444444444445</x:v>
      </x:c>
      <x:c r="L34" s="1001" t="str"/>
    </x:row>
    <x:row r="35">
      <x:c r="A35" s="1273" t="str">
        <x:v>2026-07-30</x:v>
      </x:c>
      <x:c r="B35" s="1000" t="str">
        <x:v>Journée</x:v>
      </x:c>
      <x:c r="C35" s="1000" t="n">
        <x:v>102</x:v>
      </x:c>
      <x:c r="D35" s="1274" t="n">
        <x:v>1700</x:v>
      </x:c>
      <x:c r="E35" s="1274" t="n">
        <x:v>740</x:v>
      </x:c>
      <x:c r="F35" s="1274" t="n">
        <x:v>250</x:v>
      </x:c>
      <x:c r="G35" s="1274" t="n">
        <x:f>SUM(D35:F35)</x:f>
        <x:v>2690</x:v>
      </x:c>
      <x:c r="H35" s="1274" t="n">
        <x:f>IFERROR(G35/C35,0)</x:f>
        <x:v>26.372549019607842</x:v>
      </x:c>
      <x:c r="I35" s="1274" t="n">
        <x:f>'12 Parametres'!$B$6/'12 Parametres'!$B$14</x:f>
        <x:v>3461.5384615384614</x:v>
      </x:c>
      <x:c r="J35" s="1274" t="n">
        <x:f>G35-I35</x:f>
        <x:v>-771.5384615384614</x:v>
      </x:c>
      <x:c r="K35" s="1275" t="n">
        <x:f>IFERROR(G35/I35,0)</x:f>
        <x:v>0.7771111111111111</x:v>
      </x:c>
      <x:c r="L35" s="1001" t="str"/>
    </x:row>
    <x:row r="36">
      <x:c r="A36" s="1276" t="str">
        <x:v>2026-07-31</x:v>
      </x:c>
      <x:c r="B36" s="1003" t="str">
        <x:v>Journée</x:v>
      </x:c>
      <x:c r="C36" s="1003" t="n">
        <x:v>108</x:v>
      </x:c>
      <x:c r="D36" s="1277" t="n">
        <x:v>1820</x:v>
      </x:c>
      <x:c r="E36" s="1277" t="n">
        <x:v>810</x:v>
      </x:c>
      <x:c r="F36" s="1277" t="n">
        <x:v>300</x:v>
      </x:c>
      <x:c r="G36" s="1277" t="n">
        <x:f>SUM(D36:F36)</x:f>
        <x:v>2930</x:v>
      </x:c>
      <x:c r="H36" s="1277" t="n">
        <x:f>IFERROR(G36/C36,0)</x:f>
        <x:v>27.12962962962963</x:v>
      </x:c>
      <x:c r="I36" s="1277" t="n">
        <x:f>'12 Parametres'!$B$6/'12 Parametres'!$B$14</x:f>
        <x:v>3461.5384615384614</x:v>
      </x:c>
      <x:c r="J36" s="1277" t="n">
        <x:f>G36-I36</x:f>
        <x:v>-531.5384615384614</x:v>
      </x:c>
      <x:c r="K36" s="1278" t="n">
        <x:f>IFERROR(G36/I36,0)</x:f>
        <x:v>0.8464444444444444</x:v>
      </x:c>
      <x:c r="L36" s="1004" t="str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conditionalFormatting sqref="J6:J36">
    <x:cfRule type="colorScale" priority="1">
      <x:colorScale>
        <x:cfvo type="min"/>
        <x:cfvo type="percentile" val="50"/>
        <x:cfvo type="max"/>
        <x:color rgb="FFF8D7DA"/>
        <x:color rgb="FFFFF3CD"/>
        <x:color rgb="FFD4EDDA"/>
      </x:colorScale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05" t="str">
        <x:v>ACHATS FOURNISSEURS</x:v>
      </x:c>
      <x:c r="B1" s="1305"/>
      <x:c r="C1" s="1305"/>
      <x:c r="D1" s="1305"/>
      <x:c r="E1" s="1305"/>
      <x:c r="F1" s="1305"/>
      <x:c r="G1" s="1305"/>
      <x:c r="H1" s="1305"/>
      <x:c r="I1" s="1305"/>
      <x:c r="J1" s="1305"/>
      <x:c r="K1" s="1305"/>
      <x:c r="L1" s="1305"/>
    </x:row>
    <x:row r="2">
      <x:c r="A2" s="1305"/>
      <x:c r="B2" s="1305"/>
      <x:c r="C2" s="1305"/>
      <x:c r="D2" s="1305"/>
      <x:c r="E2" s="1305"/>
      <x:c r="F2" s="1305"/>
      <x:c r="G2" s="1305"/>
      <x:c r="H2" s="1305"/>
      <x:c r="I2" s="1305"/>
      <x:c r="J2" s="1305"/>
      <x:c r="K2" s="1305"/>
      <x:c r="L2" s="1305"/>
    </x:row>
    <x:row r="3">
      <x:c r="A3" s="1102" t="str">
        <x:v>Analyse des achats matières et des écarts au budget.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05" t="str">
        <x:v>Date</x:v>
      </x:c>
      <x:c r="B5" s="1105" t="str">
        <x:v>Fournisseur</x:v>
      </x:c>
      <x:c r="C5" s="1105" t="str">
        <x:v>Catégorie</x:v>
      </x:c>
      <x:c r="D5" s="1105" t="str">
        <x:v>Produit</x:v>
      </x:c>
      <x:c r="E5" s="1105" t="str">
        <x:v>Quantité</x:v>
      </x:c>
      <x:c r="F5" s="1105" t="str">
        <x:v>Unité</x:v>
      </x:c>
      <x:c r="G5" s="1105" t="str">
        <x:v>Prix unitaire</x:v>
      </x:c>
      <x:c r="H5" s="1105" t="str">
        <x:v>Montant HT</x:v>
      </x:c>
      <x:c r="I5" s="1105" t="str">
        <x:v>TVA</x:v>
      </x:c>
      <x:c r="J5" s="1105" t="str">
        <x:v>Montant TTC</x:v>
      </x:c>
      <x:c r="K5" s="1105" t="str">
        <x:v>Budget</x:v>
      </x:c>
      <x:c r="L5" s="1105" t="str">
        <x:v>Écart</x:v>
      </x:c>
    </x:row>
    <x:row r="6">
      <x:c r="A6" s="1270" t="str">
        <x:v>2026-07-02</x:v>
      </x:c>
      <x:c r="B6" s="997" t="str">
        <x:v>FraisPro</x:v>
      </x:c>
      <x:c r="C6" s="997" t="str">
        <x:v>Viandes</x:v>
      </x:c>
      <x:c r="D6" s="997" t="str">
        <x:v>Poulet frais</x:v>
      </x:c>
      <x:c r="E6" s="997" t="n">
        <x:v>120</x:v>
      </x:c>
      <x:c r="F6" s="997" t="str">
        <x:v>kg</x:v>
      </x:c>
      <x:c r="G6" s="1271" t="n">
        <x:v>5.8</x:v>
      </x:c>
      <x:c r="H6" s="1271" t="n">
        <x:f>E6*G6</x:f>
        <x:v>696</x:v>
      </x:c>
      <x:c r="I6" s="1292" t="n">
        <x:v>0.1</x:v>
      </x:c>
      <x:c r="J6" s="1271" t="n">
        <x:f>H6*(1+I6)</x:f>
        <x:v>765.6</x:v>
      </x:c>
      <x:c r="K6" s="1271" t="n">
        <x:v>750</x:v>
      </x:c>
      <x:c r="L6" s="1293" t="n">
        <x:f>H6-K6</x:f>
        <x:v>-54</x:v>
      </x:c>
    </x:row>
    <x:row r="7">
      <x:c r="A7" s="1273" t="str">
        <x:v>2026-07-03</x:v>
      </x:c>
      <x:c r="B7" s="1000" t="str">
        <x:v>MareeDirect</x:v>
      </x:c>
      <x:c r="C7" s="1000" t="str">
        <x:v>Poissons</x:v>
      </x:c>
      <x:c r="D7" s="1000" t="str">
        <x:v>Saumon</x:v>
      </x:c>
      <x:c r="E7" s="1000" t="n">
        <x:v>45</x:v>
      </x:c>
      <x:c r="F7" s="1000" t="str">
        <x:v>kg</x:v>
      </x:c>
      <x:c r="G7" s="1274" t="n">
        <x:v>13.5</x:v>
      </x:c>
      <x:c r="H7" s="1274" t="n">
        <x:f>E7*G7</x:f>
        <x:v>607.5</x:v>
      </x:c>
      <x:c r="I7" s="1294" t="n">
        <x:v>0.1</x:v>
      </x:c>
      <x:c r="J7" s="1274" t="n">
        <x:f>H7*(1+I7)</x:f>
        <x:v>668.25</x:v>
      </x:c>
      <x:c r="K7" s="1274" t="n">
        <x:v>650</x:v>
      </x:c>
      <x:c r="L7" s="1295" t="n">
        <x:f>H7-K7</x:f>
        <x:v>-42.5</x:v>
      </x:c>
    </x:row>
    <x:row r="8">
      <x:c r="A8" s="1273" t="str">
        <x:v>2026-07-04</x:v>
      </x:c>
      <x:c r="B8" s="1000" t="str">
        <x:v>LegumesPlus</x:v>
      </x:c>
      <x:c r="C8" s="1000" t="str">
        <x:v>Fruits &amp; légumes</x:v>
      </x:c>
      <x:c r="D8" s="1000" t="str">
        <x:v>Légumes variés</x:v>
      </x:c>
      <x:c r="E8" s="1000" t="n">
        <x:v>180</x:v>
      </x:c>
      <x:c r="F8" s="1000" t="str">
        <x:v>kg</x:v>
      </x:c>
      <x:c r="G8" s="1274" t="n">
        <x:v>2.4</x:v>
      </x:c>
      <x:c r="H8" s="1274" t="n">
        <x:f>E8*G8</x:f>
        <x:v>432</x:v>
      </x:c>
      <x:c r="I8" s="1294" t="n">
        <x:v>0.1</x:v>
      </x:c>
      <x:c r="J8" s="1274" t="n">
        <x:f>H8*(1+I8)</x:f>
        <x:v>475.20000000000005</x:v>
      </x:c>
      <x:c r="K8" s="1274" t="n">
        <x:v>450</x:v>
      </x:c>
      <x:c r="L8" s="1295" t="n">
        <x:f>H8-K8</x:f>
        <x:v>-18</x:v>
      </x:c>
    </x:row>
    <x:row r="9">
      <x:c r="A9" s="1273" t="str">
        <x:v>2026-07-05</x:v>
      </x:c>
      <x:c r="B9" s="1000" t="str">
        <x:v>Boissons SA</x:v>
      </x:c>
      <x:c r="C9" s="1000" t="str">
        <x:v>Boissons</x:v>
      </x:c>
      <x:c r="D9" s="1000" t="str">
        <x:v>Boissons diverses</x:v>
      </x:c>
      <x:c r="E9" s="1000" t="n">
        <x:v>240</x:v>
      </x:c>
      <x:c r="F9" s="1000" t="str">
        <x:v>unités</x:v>
      </x:c>
      <x:c r="G9" s="1274" t="n">
        <x:v>1.9</x:v>
      </x:c>
      <x:c r="H9" s="1274" t="n">
        <x:f>E9*G9</x:f>
        <x:v>456</x:v>
      </x:c>
      <x:c r="I9" s="1294" t="n">
        <x:v>0.2</x:v>
      </x:c>
      <x:c r="J9" s="1274" t="n">
        <x:f>H9*(1+I9)</x:f>
        <x:v>547.1999999999999</x:v>
      </x:c>
      <x:c r="K9" s="1274" t="n">
        <x:v>500</x:v>
      </x:c>
      <x:c r="L9" s="1295" t="n">
        <x:f>H9-K9</x:f>
        <x:v>-44</x:v>
      </x:c>
    </x:row>
    <x:row r="10">
      <x:c r="A10" s="1273" t="str">
        <x:v>2026-07-06</x:v>
      </x:c>
      <x:c r="B10" s="1000" t="str">
        <x:v>Epices Monde</x:v>
      </x:c>
      <x:c r="C10" s="1000" t="str">
        <x:v>Épicerie</x:v>
      </x:c>
      <x:c r="D10" s="1000" t="str">
        <x:v>Épices</x:v>
      </x:c>
      <x:c r="E10" s="1000" t="n">
        <x:v>30</x:v>
      </x:c>
      <x:c r="F10" s="1000" t="str">
        <x:v>kg</x:v>
      </x:c>
      <x:c r="G10" s="1274" t="n">
        <x:v>8.2</x:v>
      </x:c>
      <x:c r="H10" s="1274" t="n">
        <x:f>E10*G10</x:f>
        <x:v>245.99999999999997</x:v>
      </x:c>
      <x:c r="I10" s="1294" t="n">
        <x:v>0.1</x:v>
      </x:c>
      <x:c r="J10" s="1274" t="n">
        <x:f>H10*(1+I10)</x:f>
        <x:v>270.59999999999997</x:v>
      </x:c>
      <x:c r="K10" s="1274" t="n">
        <x:v>260</x:v>
      </x:c>
      <x:c r="L10" s="1295" t="n">
        <x:f>H10-K10</x:f>
        <x:v>-14.000000000000028</x:v>
      </x:c>
    </x:row>
    <x:row r="11">
      <x:c r="A11" s="1273" t="str">
        <x:v>2026-07-08</x:v>
      </x:c>
      <x:c r="B11" s="1000" t="str">
        <x:v>FraisPro</x:v>
      </x:c>
      <x:c r="C11" s="1000" t="str">
        <x:v>Viandes</x:v>
      </x:c>
      <x:c r="D11" s="1000" t="str">
        <x:v>Bœuf</x:v>
      </x:c>
      <x:c r="E11" s="1000" t="n">
        <x:v>85</x:v>
      </x:c>
      <x:c r="F11" s="1000" t="str">
        <x:v>kg</x:v>
      </x:c>
      <x:c r="G11" s="1274" t="n">
        <x:v>10.5</x:v>
      </x:c>
      <x:c r="H11" s="1274" t="n">
        <x:f>E11*G11</x:f>
        <x:v>892.5</x:v>
      </x:c>
      <x:c r="I11" s="1294" t="n">
        <x:v>0.1</x:v>
      </x:c>
      <x:c r="J11" s="1274" t="n">
        <x:f>H11*(1+I11)</x:f>
        <x:v>981.7500000000001</x:v>
      </x:c>
      <x:c r="K11" s="1274" t="n">
        <x:v>900</x:v>
      </x:c>
      <x:c r="L11" s="1295" t="n">
        <x:f>H11-K11</x:f>
        <x:v>-7.5</x:v>
      </x:c>
    </x:row>
    <x:row r="12">
      <x:c r="A12" s="1273" t="str">
        <x:v>2026-07-10</x:v>
      </x:c>
      <x:c r="B12" s="1000" t="str">
        <x:v>LegumesPlus</x:v>
      </x:c>
      <x:c r="C12" s="1000" t="str">
        <x:v>Fruits &amp; légumes</x:v>
      </x:c>
      <x:c r="D12" s="1000" t="str">
        <x:v>Fruits variés</x:v>
      </x:c>
      <x:c r="E12" s="1000" t="n">
        <x:v>130</x:v>
      </x:c>
      <x:c r="F12" s="1000" t="str">
        <x:v>kg</x:v>
      </x:c>
      <x:c r="G12" s="1274" t="n">
        <x:v>2.8</x:v>
      </x:c>
      <x:c r="H12" s="1274" t="n">
        <x:f>E12*G12</x:f>
        <x:v>364</x:v>
      </x:c>
      <x:c r="I12" s="1294" t="n">
        <x:v>0.1</x:v>
      </x:c>
      <x:c r="J12" s="1274" t="n">
        <x:f>H12*(1+I12)</x:f>
        <x:v>400.40000000000003</x:v>
      </x:c>
      <x:c r="K12" s="1274" t="n">
        <x:v>380</x:v>
      </x:c>
      <x:c r="L12" s="1295" t="n">
        <x:f>H12-K12</x:f>
        <x:v>-16</x:v>
      </x:c>
    </x:row>
    <x:row r="13">
      <x:c r="A13" s="1273" t="str">
        <x:v>2026-07-12</x:v>
      </x:c>
      <x:c r="B13" s="1000" t="str">
        <x:v>DairyPro</x:v>
      </x:c>
      <x:c r="C13" s="1000" t="str">
        <x:v>Produits laitiers</x:v>
      </x:c>
      <x:c r="D13" s="1000" t="str">
        <x:v>Fromages</x:v>
      </x:c>
      <x:c r="E13" s="1000" t="n">
        <x:v>55</x:v>
      </x:c>
      <x:c r="F13" s="1000" t="str">
        <x:v>kg</x:v>
      </x:c>
      <x:c r="G13" s="1274" t="n">
        <x:v>9</x:v>
      </x:c>
      <x:c r="H13" s="1274" t="n">
        <x:f>E13*G13</x:f>
        <x:v>495</x:v>
      </x:c>
      <x:c r="I13" s="1294" t="n">
        <x:v>0.1</x:v>
      </x:c>
      <x:c r="J13" s="1274" t="n">
        <x:f>H13*(1+I13)</x:f>
        <x:v>544.5</x:v>
      </x:c>
      <x:c r="K13" s="1274" t="n">
        <x:v>520</x:v>
      </x:c>
      <x:c r="L13" s="1295" t="n">
        <x:f>H13-K13</x:f>
        <x:v>-25</x:v>
      </x:c>
    </x:row>
    <x:row r="14">
      <x:c r="A14" s="1273" t="str">
        <x:v>2026-07-15</x:v>
      </x:c>
      <x:c r="B14" s="1000" t="str">
        <x:v>Boissons SA</x:v>
      </x:c>
      <x:c r="C14" s="1000" t="str">
        <x:v>Boissons</x:v>
      </x:c>
      <x:c r="D14" s="1000" t="str">
        <x:v>Eaux et sodas</x:v>
      </x:c>
      <x:c r="E14" s="1000" t="n">
        <x:v>300</x:v>
      </x:c>
      <x:c r="F14" s="1000" t="str">
        <x:v>unités</x:v>
      </x:c>
      <x:c r="G14" s="1274" t="n">
        <x:v>1.3</x:v>
      </x:c>
      <x:c r="H14" s="1274" t="n">
        <x:f>E14*G14</x:f>
        <x:v>390</x:v>
      </x:c>
      <x:c r="I14" s="1294" t="n">
        <x:v>0.2</x:v>
      </x:c>
      <x:c r="J14" s="1274" t="n">
        <x:f>H14*(1+I14)</x:f>
        <x:v>468</x:v>
      </x:c>
      <x:c r="K14" s="1274" t="n">
        <x:v>430</x:v>
      </x:c>
      <x:c r="L14" s="1295" t="n">
        <x:f>H14-K14</x:f>
        <x:v>-40</x:v>
      </x:c>
    </x:row>
    <x:row r="15">
      <x:c r="A15" s="1276" t="str">
        <x:v>2026-07-18</x:v>
      </x:c>
      <x:c r="B15" s="1003" t="str">
        <x:v>BoulangeriePro</x:v>
      </x:c>
      <x:c r="C15" s="1003" t="str">
        <x:v>Boulangerie</x:v>
      </x:c>
      <x:c r="D15" s="1003" t="str">
        <x:v>Pain</x:v>
      </x:c>
      <x:c r="E15" s="1003" t="n">
        <x:v>600</x:v>
      </x:c>
      <x:c r="F15" s="1003" t="str">
        <x:v>unités</x:v>
      </x:c>
      <x:c r="G15" s="1277" t="n">
        <x:v>0.45</x:v>
      </x:c>
      <x:c r="H15" s="1277" t="n">
        <x:f>E15*G15</x:f>
        <x:v>270</x:v>
      </x:c>
      <x:c r="I15" s="1296" t="n">
        <x:v>0.1</x:v>
      </x:c>
      <x:c r="J15" s="1277" t="n">
        <x:f>H15*(1+I15)</x:f>
        <x:v>297</x:v>
      </x:c>
      <x:c r="K15" s="1277" t="n">
        <x:v>300</x:v>
      </x:c>
      <x:c r="L15" s="1297" t="n">
        <x:f>H15-K15</x:f>
        <x:v>-30</x:v>
      </x:c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conditionalFormatting sqref="L6:L15">
    <x:cfRule type="colorScale" priority="1">
      <x:colorScale>
        <x:cfvo type="min"/>
        <x:cfvo type="percentile" val="50"/>
        <x:cfvo type="max"/>
        <x:color rgb="FFD4EDDA"/>
        <x:color rgb="FFFFF3CD"/>
        <x:color rgb="FFF8D7DA"/>
      </x:colorScale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09" t="str">
        <x:v>STOCKS &amp; INVENTAIRE</x:v>
      </x:c>
      <x:c r="B1" s="1309"/>
      <x:c r="C1" s="1309"/>
      <x:c r="D1" s="1309"/>
      <x:c r="E1" s="1309"/>
      <x:c r="F1" s="1309"/>
      <x:c r="G1" s="1309"/>
      <x:c r="H1" s="1309"/>
      <x:c r="I1" s="1309"/>
      <x:c r="J1" s="1309"/>
      <x:c r="K1" s="1309"/>
      <x:c r="L1" s="1309"/>
    </x:row>
    <x:row r="2">
      <x:c r="A2" s="1309"/>
      <x:c r="B2" s="1309"/>
      <x:c r="C2" s="1309"/>
      <x:c r="D2" s="1309"/>
      <x:c r="E2" s="1309"/>
      <x:c r="F2" s="1309"/>
      <x:c r="G2" s="1309"/>
      <x:c r="H2" s="1309"/>
      <x:c r="I2" s="1309"/>
      <x:c r="J2" s="1309"/>
      <x:c r="K2" s="1309"/>
      <x:c r="L2" s="1309"/>
    </x:row>
    <x:row r="3">
      <x:c r="A3" s="1102" t="str">
        <x:v>Valorisation du stock et alertes de réapprovisionnement.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46" t="str">
        <x:v>Référence</x:v>
      </x:c>
      <x:c r="B5" s="1146" t="str">
        <x:v>Produit</x:v>
      </x:c>
      <x:c r="C5" s="1146" t="str">
        <x:v>Catégorie</x:v>
      </x:c>
      <x:c r="D5" s="1146" t="str">
        <x:v>Stock initial</x:v>
      </x:c>
      <x:c r="E5" s="1146" t="str">
        <x:v>Entrées</x:v>
      </x:c>
      <x:c r="F5" s="1146" t="str">
        <x:v>Sorties</x:v>
      </x:c>
      <x:c r="G5" s="1146" t="str">
        <x:v>Stock final</x:v>
      </x:c>
      <x:c r="H5" s="1146" t="str">
        <x:v>Unité</x:v>
      </x:c>
      <x:c r="I5" s="1146" t="str">
        <x:v>Coût unitaire</x:v>
      </x:c>
      <x:c r="J5" s="1146" t="str">
        <x:v>Valeur stock</x:v>
      </x:c>
      <x:c r="K5" s="1146" t="str">
        <x:v>Seuil minimum</x:v>
      </x:c>
      <x:c r="L5" s="1146" t="str">
        <x:v>Statut</x:v>
      </x:c>
    </x:row>
    <x:row r="6">
      <x:c r="A6" s="996" t="str">
        <x:v>ST001</x:v>
      </x:c>
      <x:c r="B6" s="997" t="str">
        <x:v>Poulet frais</x:v>
      </x:c>
      <x:c r="C6" s="997" t="str">
        <x:v>Viandes</x:v>
      </x:c>
      <x:c r="D6" s="997" t="n">
        <x:v>150</x:v>
      </x:c>
      <x:c r="E6" s="997" t="n">
        <x:v>120</x:v>
      </x:c>
      <x:c r="F6" s="997" t="n">
        <x:v>180</x:v>
      </x:c>
      <x:c r="G6" s="997" t="n">
        <x:f>D6+E6-F6</x:f>
        <x:v>90</x:v>
      </x:c>
      <x:c r="H6" s="997" t="str">
        <x:v>kg</x:v>
      </x:c>
      <x:c r="I6" s="1271" t="n">
        <x:v>5.8</x:v>
      </x:c>
      <x:c r="J6" s="1271" t="n">
        <x:f>G6*I6</x:f>
        <x:v>522</x:v>
      </x:c>
      <x:c r="K6" s="997" t="n">
        <x:v>50</x:v>
      </x:c>
      <x:c r="L6" s="998" t="str">
        <x:f>IF(G6&lt;=K6,"À commander","Stock OK")</x:f>
        <x:v>Stock OK</x:v>
      </x:c>
    </x:row>
    <x:row r="7">
      <x:c r="A7" s="999" t="str">
        <x:v>ST002</x:v>
      </x:c>
      <x:c r="B7" s="1000" t="str">
        <x:v>Bœuf</x:v>
      </x:c>
      <x:c r="C7" s="1000" t="str">
        <x:v>Viandes</x:v>
      </x:c>
      <x:c r="D7" s="1000" t="n">
        <x:v>100</x:v>
      </x:c>
      <x:c r="E7" s="1000" t="n">
        <x:v>85</x:v>
      </x:c>
      <x:c r="F7" s="1000" t="n">
        <x:v>95</x:v>
      </x:c>
      <x:c r="G7" s="1000" t="n">
        <x:f>D7+E7-F7</x:f>
        <x:v>90</x:v>
      </x:c>
      <x:c r="H7" s="1000" t="str">
        <x:v>kg</x:v>
      </x:c>
      <x:c r="I7" s="1274" t="n">
        <x:v>10.5</x:v>
      </x:c>
      <x:c r="J7" s="1274" t="n">
        <x:f>G7*I7</x:f>
        <x:v>945</x:v>
      </x:c>
      <x:c r="K7" s="1000" t="n">
        <x:v>35</x:v>
      </x:c>
      <x:c r="L7" s="1001" t="str">
        <x:f>IF(G7&lt;=K7,"À commander","Stock OK")</x:f>
        <x:v>Stock OK</x:v>
      </x:c>
    </x:row>
    <x:row r="8">
      <x:c r="A8" s="999" t="str">
        <x:v>ST003</x:v>
      </x:c>
      <x:c r="B8" s="1000" t="str">
        <x:v>Saumon</x:v>
      </x:c>
      <x:c r="C8" s="1000" t="str">
        <x:v>Poissons</x:v>
      </x:c>
      <x:c r="D8" s="1000" t="n">
        <x:v>60</x:v>
      </x:c>
      <x:c r="E8" s="1000" t="n">
        <x:v>45</x:v>
      </x:c>
      <x:c r="F8" s="1000" t="n">
        <x:v>70</x:v>
      </x:c>
      <x:c r="G8" s="1000" t="n">
        <x:f>D8+E8-F8</x:f>
        <x:v>35</x:v>
      </x:c>
      <x:c r="H8" s="1000" t="str">
        <x:v>kg</x:v>
      </x:c>
      <x:c r="I8" s="1274" t="n">
        <x:v>13.5</x:v>
      </x:c>
      <x:c r="J8" s="1274" t="n">
        <x:f>G8*I8</x:f>
        <x:v>472.5</x:v>
      </x:c>
      <x:c r="K8" s="1000" t="n">
        <x:v>20</x:v>
      </x:c>
      <x:c r="L8" s="1001" t="str">
        <x:f>IF(G8&lt;=K8,"À commander","Stock OK")</x:f>
        <x:v>Stock OK</x:v>
      </x:c>
    </x:row>
    <x:row r="9">
      <x:c r="A9" s="999" t="str">
        <x:v>ST004</x:v>
      </x:c>
      <x:c r="B9" s="1000" t="str">
        <x:v>Légumes variés</x:v>
      </x:c>
      <x:c r="C9" s="1000" t="str">
        <x:v>Fruits &amp; légumes</x:v>
      </x:c>
      <x:c r="D9" s="1000" t="n">
        <x:v>200</x:v>
      </x:c>
      <x:c r="E9" s="1000" t="n">
        <x:v>180</x:v>
      </x:c>
      <x:c r="F9" s="1000" t="n">
        <x:v>250</x:v>
      </x:c>
      <x:c r="G9" s="1000" t="n">
        <x:f>D9+E9-F9</x:f>
        <x:v>130</x:v>
      </x:c>
      <x:c r="H9" s="1000" t="str">
        <x:v>kg</x:v>
      </x:c>
      <x:c r="I9" s="1274" t="n">
        <x:v>2.4</x:v>
      </x:c>
      <x:c r="J9" s="1274" t="n">
        <x:f>G9*I9</x:f>
        <x:v>312</x:v>
      </x:c>
      <x:c r="K9" s="1000" t="n">
        <x:v>70</x:v>
      </x:c>
      <x:c r="L9" s="1001" t="str">
        <x:f>IF(G9&lt;=K9,"À commander","Stock OK")</x:f>
        <x:v>Stock OK</x:v>
      </x:c>
    </x:row>
    <x:row r="10">
      <x:c r="A10" s="999" t="str">
        <x:v>ST005</x:v>
      </x:c>
      <x:c r="B10" s="1000" t="str">
        <x:v>Boissons diverses</x:v>
      </x:c>
      <x:c r="C10" s="1000" t="str">
        <x:v>Boissons</x:v>
      </x:c>
      <x:c r="D10" s="1000" t="n">
        <x:v>400</x:v>
      </x:c>
      <x:c r="E10" s="1000" t="n">
        <x:v>540</x:v>
      </x:c>
      <x:c r="F10" s="1000" t="n">
        <x:v>620</x:v>
      </x:c>
      <x:c r="G10" s="1000" t="n">
        <x:f>D10+E10-F10</x:f>
        <x:v>320</x:v>
      </x:c>
      <x:c r="H10" s="1000" t="str">
        <x:v>unités</x:v>
      </x:c>
      <x:c r="I10" s="1274" t="n">
        <x:v>1.6</x:v>
      </x:c>
      <x:c r="J10" s="1274" t="n">
        <x:f>G10*I10</x:f>
        <x:v>512</x:v>
      </x:c>
      <x:c r="K10" s="1000" t="n">
        <x:v>150</x:v>
      </x:c>
      <x:c r="L10" s="1001" t="str">
        <x:f>IF(G10&lt;=K10,"À commander","Stock OK")</x:f>
        <x:v>Stock OK</x:v>
      </x:c>
    </x:row>
    <x:row r="11">
      <x:c r="A11" s="999" t="str">
        <x:v>ST006</x:v>
      </x:c>
      <x:c r="B11" s="1000" t="str">
        <x:v>Fromages</x:v>
      </x:c>
      <x:c r="C11" s="1000" t="str">
        <x:v>Produits laitiers</x:v>
      </x:c>
      <x:c r="D11" s="1000" t="n">
        <x:v>80</x:v>
      </x:c>
      <x:c r="E11" s="1000" t="n">
        <x:v>55</x:v>
      </x:c>
      <x:c r="F11" s="1000" t="n">
        <x:v>65</x:v>
      </x:c>
      <x:c r="G11" s="1000" t="n">
        <x:f>D11+E11-F11</x:f>
        <x:v>70</x:v>
      </x:c>
      <x:c r="H11" s="1000" t="str">
        <x:v>kg</x:v>
      </x:c>
      <x:c r="I11" s="1274" t="n">
        <x:v>9</x:v>
      </x:c>
      <x:c r="J11" s="1274" t="n">
        <x:f>G11*I11</x:f>
        <x:v>630</x:v>
      </x:c>
      <x:c r="K11" s="1000" t="n">
        <x:v>25</x:v>
      </x:c>
      <x:c r="L11" s="1001" t="str">
        <x:f>IF(G11&lt;=K11,"À commander","Stock OK")</x:f>
        <x:v>Stock OK</x:v>
      </x:c>
    </x:row>
    <x:row r="12">
      <x:c r="A12" s="1002" t="str">
        <x:v>ST007</x:v>
      </x:c>
      <x:c r="B12" s="1003" t="str">
        <x:v>Pain</x:v>
      </x:c>
      <x:c r="C12" s="1003" t="str">
        <x:v>Boulangerie</x:v>
      </x:c>
      <x:c r="D12" s="1003" t="n">
        <x:v>800</x:v>
      </x:c>
      <x:c r="E12" s="1003" t="n">
        <x:v>600</x:v>
      </x:c>
      <x:c r="F12" s="1003" t="n">
        <x:v>1100</x:v>
      </x:c>
      <x:c r="G12" s="1003" t="n">
        <x:f>D12+E12-F12</x:f>
        <x:v>300</x:v>
      </x:c>
      <x:c r="H12" s="1003" t="str">
        <x:v>unités</x:v>
      </x:c>
      <x:c r="I12" s="1277" t="n">
        <x:v>0.45</x:v>
      </x:c>
      <x:c r="J12" s="1277" t="n">
        <x:f>G12*I12</x:f>
        <x:v>135</x:v>
      </x:c>
      <x:c r="K12" s="1003" t="n">
        <x:v>200</x:v>
      </x:c>
      <x:c r="L12" s="1004" t="str">
        <x:f>IF(G12&lt;=K12,"À commander","Stock OK")</x:f>
        <x:v>Stock OK</x:v>
      </x:c>
    </x:row>
    <x:row r="13">
      <x:c r="A13" s="1103"/>
      <x:c r="B13" s="1103"/>
      <x:c r="C13" s="1103"/>
      <x:c r="D13" s="1103"/>
      <x:c r="E13" s="1103"/>
      <x:c r="F13" s="1103"/>
      <x:c r="G13" s="1103"/>
      <x:c r="H13" s="1103"/>
      <x:c r="I13" s="1103"/>
      <x:c r="J13" s="1103"/>
      <x:c r="K13" s="1103"/>
      <x:c r="L13" s="1103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conditionalFormatting sqref="L6:L12">
    <x:cfRule type="expression" dxfId="0" priority="1">
      <x:formula>L6="À commander"</x:formula>
    </x:cfRule>
    <x:cfRule type="expression" dxfId="1" priority="2">
      <x:formula>L6="Stock OK"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25" t="str">
        <x:v>PERSONNEL &amp; PRODUCTIVITÉ</x:v>
      </x:c>
      <x:c r="B1" s="1325"/>
      <x:c r="C1" s="1325"/>
      <x:c r="D1" s="1325"/>
      <x:c r="E1" s="1325"/>
      <x:c r="F1" s="1325"/>
      <x:c r="G1" s="1325"/>
      <x:c r="H1" s="1325"/>
      <x:c r="I1" s="1325"/>
      <x:c r="J1" s="1325"/>
      <x:c r="K1" s="1325"/>
      <x:c r="L1" s="1325"/>
    </x:row>
    <x:row r="2">
      <x:c r="A2" s="1325"/>
      <x:c r="B2" s="1325"/>
      <x:c r="C2" s="1325"/>
      <x:c r="D2" s="1325"/>
      <x:c r="E2" s="1325"/>
      <x:c r="F2" s="1325"/>
      <x:c r="G2" s="1325"/>
      <x:c r="H2" s="1325"/>
      <x:c r="I2" s="1325"/>
      <x:c r="J2" s="1325"/>
      <x:c r="K2" s="1325"/>
      <x:c r="L2" s="1325"/>
    </x:row>
    <x:row r="3">
      <x:c r="A3" s="1102" t="str">
        <x:v>Heures, coûts, absences et productivité.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43" t="str">
        <x:v>Salarié</x:v>
      </x:c>
      <x:c r="B5" s="1143" t="str">
        <x:v>Poste</x:v>
      </x:c>
      <x:c r="C5" s="1143" t="str">
        <x:v>Heures prévues</x:v>
      </x:c>
      <x:c r="D5" s="1143" t="str">
        <x:v>Heures réalisées</x:v>
      </x:c>
      <x:c r="E5" s="1143" t="str">
        <x:v>Heures supp.</x:v>
      </x:c>
      <x:c r="F5" s="1143" t="str">
        <x:v>Coût horaire</x:v>
      </x:c>
      <x:c r="G5" s="1143" t="str">
        <x:v>Coût total</x:v>
      </x:c>
      <x:c r="H5" s="1143" t="str">
        <x:v>Absences (h)</x:v>
      </x:c>
      <x:c r="I5" s="1143" t="str">
        <x:v>CA attribué</x:v>
      </x:c>
      <x:c r="J5" s="1143" t="str">
        <x:v>Productivité</x:v>
      </x:c>
      <x:c r="K5" s="1143" t="str">
        <x:v>Statut</x:v>
      </x:c>
      <x:c r="L5" s="1143" t="str">
        <x:v>Commentaire</x:v>
      </x:c>
    </x:row>
    <x:row r="6">
      <x:c r="A6" s="996" t="str">
        <x:v>Amine</x:v>
      </x:c>
      <x:c r="B6" s="997" t="str">
        <x:v>Chef de cuisine</x:v>
      </x:c>
      <x:c r="C6" s="997" t="n">
        <x:v>173</x:v>
      </x:c>
      <x:c r="D6" s="997" t="n">
        <x:v>180</x:v>
      </x:c>
      <x:c r="E6" s="997" t="n">
        <x:f>MAX(0,D6-C6)</x:f>
        <x:v>7</x:v>
      </x:c>
      <x:c r="F6" s="1271" t="n">
        <x:v>18.5</x:v>
      </x:c>
      <x:c r="G6" s="1271" t="n">
        <x:f>D6*F6+E6*F6*0.25</x:f>
        <x:v>3362.375</x:v>
      </x:c>
      <x:c r="H6" s="997" t="n">
        <x:v>0</x:v>
      </x:c>
      <x:c r="I6" s="1312" t="n">
        <x:v>18000</x:v>
      </x:c>
      <x:c r="J6" s="1313" t="n">
        <x:f>IFERROR(I6/G6,0)</x:f>
        <x:v>5.353358860924198</x:v>
      </x:c>
      <x:c r="K6" s="997" t="str">
        <x:f>IF(J6&gt;=4,"Excellent",IF(J6&gt;=3,"Bon","À améliorer"))</x:f>
        <x:v>Excellent</x:v>
      </x:c>
      <x:c r="L6" s="998" t="str"/>
    </x:row>
    <x:row r="7">
      <x:c r="A7" s="999" t="str">
        <x:v>Sara</x:v>
      </x:c>
      <x:c r="B7" s="1000" t="str">
        <x:v>Serveuse</x:v>
      </x:c>
      <x:c r="C7" s="1000" t="n">
        <x:v>173</x:v>
      </x:c>
      <x:c r="D7" s="1000" t="n">
        <x:v>176</x:v>
      </x:c>
      <x:c r="E7" s="1000" t="n">
        <x:f>MAX(0,D7-C7)</x:f>
        <x:v>3</x:v>
      </x:c>
      <x:c r="F7" s="1274" t="n">
        <x:v>12</x:v>
      </x:c>
      <x:c r="G7" s="1274" t="n">
        <x:f>D7*F7+E7*F7*0.25</x:f>
        <x:v>2121</x:v>
      </x:c>
      <x:c r="H7" s="1000" t="n">
        <x:v>4</x:v>
      </x:c>
      <x:c r="I7" s="1314" t="n">
        <x:v>12000</x:v>
      </x:c>
      <x:c r="J7" s="1315" t="n">
        <x:f>IFERROR(I7/G7,0)</x:f>
        <x:v>5.657708628005658</x:v>
      </x:c>
      <x:c r="K7" s="1000" t="str">
        <x:f>IF(J7&gt;=4,"Excellent",IF(J7&gt;=3,"Bon","À améliorer"))</x:f>
        <x:v>Excellent</x:v>
      </x:c>
      <x:c r="L7" s="1001" t="str"/>
    </x:row>
    <x:row r="8">
      <x:c r="A8" s="999" t="str">
        <x:v>Youssef</x:v>
      </x:c>
      <x:c r="B8" s="1000" t="str">
        <x:v>Cuisinier</x:v>
      </x:c>
      <x:c r="C8" s="1000" t="n">
        <x:v>173</x:v>
      </x:c>
      <x:c r="D8" s="1000" t="n">
        <x:v>172</x:v>
      </x:c>
      <x:c r="E8" s="1000" t="n">
        <x:f>MAX(0,D8-C8)</x:f>
        <x:v>0</x:v>
      </x:c>
      <x:c r="F8" s="1274" t="n">
        <x:v>14.5</x:v>
      </x:c>
      <x:c r="G8" s="1274" t="n">
        <x:f>D8*F8+E8*F8*0.25</x:f>
        <x:v>2494</x:v>
      </x:c>
      <x:c r="H8" s="1000" t="n">
        <x:v>0</x:v>
      </x:c>
      <x:c r="I8" s="1314" t="n">
        <x:v>14000</x:v>
      </x:c>
      <x:c r="J8" s="1315" t="n">
        <x:f>IFERROR(I8/G8,0)</x:f>
        <x:v>5.613472333600641</x:v>
      </x:c>
      <x:c r="K8" s="1000" t="str">
        <x:f>IF(J8&gt;=4,"Excellent",IF(J8&gt;=3,"Bon","À améliorer"))</x:f>
        <x:v>Excellent</x:v>
      </x:c>
      <x:c r="L8" s="1001" t="str"/>
    </x:row>
    <x:row r="9">
      <x:c r="A9" s="999" t="str">
        <x:v>Nadia</x:v>
      </x:c>
      <x:c r="B9" s="1000" t="str">
        <x:v>Responsable salle</x:v>
      </x:c>
      <x:c r="C9" s="1000" t="n">
        <x:v>173</x:v>
      </x:c>
      <x:c r="D9" s="1000" t="n">
        <x:v>178</x:v>
      </x:c>
      <x:c r="E9" s="1000" t="n">
        <x:f>MAX(0,D9-C9)</x:f>
        <x:v>5</x:v>
      </x:c>
      <x:c r="F9" s="1274" t="n">
        <x:v>16</x:v>
      </x:c>
      <x:c r="G9" s="1274" t="n">
        <x:f>D9*F9+E9*F9*0.25</x:f>
        <x:v>2868</x:v>
      </x:c>
      <x:c r="H9" s="1000" t="n">
        <x:v>0</x:v>
      </x:c>
      <x:c r="I9" s="1314" t="n">
        <x:v>15000</x:v>
      </x:c>
      <x:c r="J9" s="1315" t="n">
        <x:f>IFERROR(I9/G9,0)</x:f>
        <x:v>5.2301255230125525</x:v>
      </x:c>
      <x:c r="K9" s="1000" t="str">
        <x:f>IF(J9&gt;=4,"Excellent",IF(J9&gt;=3,"Bon","À améliorer"))</x:f>
        <x:v>Excellent</x:v>
      </x:c>
      <x:c r="L9" s="1001" t="str"/>
    </x:row>
    <x:row r="10">
      <x:c r="A10" s="999" t="str">
        <x:v>Omar</x:v>
      </x:c>
      <x:c r="B10" s="1000" t="str">
        <x:v>Plongeur</x:v>
      </x:c>
      <x:c r="C10" s="1000" t="n">
        <x:v>173</x:v>
      </x:c>
      <x:c r="D10" s="1000" t="n">
        <x:v>168</x:v>
      </x:c>
      <x:c r="E10" s="1000" t="n">
        <x:f>MAX(0,D10-C10)</x:f>
        <x:v>0</x:v>
      </x:c>
      <x:c r="F10" s="1274" t="n">
        <x:v>10</x:v>
      </x:c>
      <x:c r="G10" s="1274" t="n">
        <x:f>D10*F10+E10*F10*0.25</x:f>
        <x:v>1680</x:v>
      </x:c>
      <x:c r="H10" s="1000" t="n">
        <x:v>8</x:v>
      </x:c>
      <x:c r="I10" s="1314" t="n">
        <x:v>7000</x:v>
      </x:c>
      <x:c r="J10" s="1315" t="n">
        <x:f>IFERROR(I10/G10,0)</x:f>
        <x:v>4.166666666666667</x:v>
      </x:c>
      <x:c r="K10" s="1000" t="str">
        <x:f>IF(J10&gt;=4,"Excellent",IF(J10&gt;=3,"Bon","À améliorer"))</x:f>
        <x:v>Excellent</x:v>
      </x:c>
      <x:c r="L10" s="1001" t="str"/>
    </x:row>
    <x:row r="11">
      <x:c r="A11" s="999" t="str">
        <x:v>Imane</x:v>
      </x:c>
      <x:c r="B11" s="1000" t="str">
        <x:v>Caissière</x:v>
      </x:c>
      <x:c r="C11" s="1000" t="n">
        <x:v>173</x:v>
      </x:c>
      <x:c r="D11" s="1000" t="n">
        <x:v>174</x:v>
      </x:c>
      <x:c r="E11" s="1000" t="n">
        <x:f>MAX(0,D11-C11)</x:f>
        <x:v>1</x:v>
      </x:c>
      <x:c r="F11" s="1274" t="n">
        <x:v>11.5</x:v>
      </x:c>
      <x:c r="G11" s="1274" t="n">
        <x:f>D11*F11+E11*F11*0.25</x:f>
        <x:v>2003.875</x:v>
      </x:c>
      <x:c r="H11" s="1000" t="n">
        <x:v>0</x:v>
      </x:c>
      <x:c r="I11" s="1314" t="n">
        <x:v>9000</x:v>
      </x:c>
      <x:c r="J11" s="1315" t="n">
        <x:f>IFERROR(I11/G11,0)</x:f>
        <x:v>4.491298109912045</x:v>
      </x:c>
      <x:c r="K11" s="1000" t="str">
        <x:f>IF(J11&gt;=4,"Excellent",IF(J11&gt;=3,"Bon","À améliorer"))</x:f>
        <x:v>Excellent</x:v>
      </x:c>
      <x:c r="L11" s="1001" t="str"/>
    </x:row>
    <x:row r="12">
      <x:c r="A12" s="999" t="str">
        <x:v>Karim</x:v>
      </x:c>
      <x:c r="B12" s="1000" t="str">
        <x:v>Livreur</x:v>
      </x:c>
      <x:c r="C12" s="1000" t="n">
        <x:v>173</x:v>
      </x:c>
      <x:c r="D12" s="1000" t="n">
        <x:v>182</x:v>
      </x:c>
      <x:c r="E12" s="1000" t="n">
        <x:f>MAX(0,D12-C12)</x:f>
        <x:v>9</x:v>
      </x:c>
      <x:c r="F12" s="1274" t="n">
        <x:v>10.5</x:v>
      </x:c>
      <x:c r="G12" s="1274" t="n">
        <x:f>D12*F12+E12*F12*0.25</x:f>
        <x:v>1934.625</x:v>
      </x:c>
      <x:c r="H12" s="1000" t="n">
        <x:v>0</x:v>
      </x:c>
      <x:c r="I12" s="1314" t="n">
        <x:v>6000</x:v>
      </x:c>
      <x:c r="J12" s="1315" t="n">
        <x:f>IFERROR(I12/G12,0)</x:f>
        <x:v>3.1013762357045938</x:v>
      </x:c>
      <x:c r="K12" s="1000" t="str">
        <x:f>IF(J12&gt;=4,"Excellent",IF(J12&gt;=3,"Bon","À améliorer"))</x:f>
        <x:v>Bon</x:v>
      </x:c>
      <x:c r="L12" s="1001" t="str"/>
    </x:row>
    <x:row r="13">
      <x:c r="A13" s="1002" t="str">
        <x:v>Lina</x:v>
      </x:c>
      <x:c r="B13" s="1003" t="str">
        <x:v>Aide cuisine</x:v>
      </x:c>
      <x:c r="C13" s="1003" t="n">
        <x:v>173</x:v>
      </x:c>
      <x:c r="D13" s="1003" t="n">
        <x:v>171</x:v>
      </x:c>
      <x:c r="E13" s="1003" t="n">
        <x:f>MAX(0,D13-C13)</x:f>
        <x:v>0</x:v>
      </x:c>
      <x:c r="F13" s="1277" t="n">
        <x:v>11</x:v>
      </x:c>
      <x:c r="G13" s="1277" t="n">
        <x:f>D13*F13+E13*F13*0.25</x:f>
        <x:v>1881</x:v>
      </x:c>
      <x:c r="H13" s="1003" t="n">
        <x:v>2</x:v>
      </x:c>
      <x:c r="I13" s="1316" t="n">
        <x:v>8000</x:v>
      </x:c>
      <x:c r="J13" s="1317" t="n">
        <x:f>IFERROR(I13/G13,0)</x:f>
        <x:v>4.253056884635832</x:v>
      </x:c>
      <x:c r="K13" s="1003" t="str">
        <x:f>IF(J13&gt;=4,"Excellent",IF(J13&gt;=3,"Bon","À améliorer"))</x:f>
        <x:v>Excellent</x:v>
      </x:c>
      <x:c r="L13" s="1004" t="str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29" t="str">
        <x:v>CHARGES D'EXPLOITATION</x:v>
      </x:c>
      <x:c r="B1" s="1329"/>
      <x:c r="C1" s="1329"/>
      <x:c r="D1" s="1329"/>
      <x:c r="E1" s="1329"/>
      <x:c r="F1" s="1329"/>
      <x:c r="G1" s="1329"/>
      <x:c r="H1" s="1329"/>
      <x:c r="I1" s="1329"/>
      <x:c r="J1" s="1329"/>
      <x:c r="K1" s="1329"/>
      <x:c r="L1" s="1329"/>
    </x:row>
    <x:row r="2">
      <x:c r="A2" s="1329"/>
      <x:c r="B2" s="1329"/>
      <x:c r="C2" s="1329"/>
      <x:c r="D2" s="1329"/>
      <x:c r="E2" s="1329"/>
      <x:c r="F2" s="1329"/>
      <x:c r="G2" s="1329"/>
      <x:c r="H2" s="1329"/>
      <x:c r="I2" s="1329"/>
      <x:c r="J2" s="1329"/>
      <x:c r="K2" s="1329"/>
      <x:c r="L2" s="1329"/>
    </x:row>
    <x:row r="3">
      <x:c r="A3" s="1102" t="str">
        <x:v>Suivi des charges fixes et variables.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995" t="str">
        <x:v>Catégorie</x:v>
      </x:c>
      <x:c r="B5" s="995" t="str">
        <x:v>Poste</x:v>
      </x:c>
      <x:c r="C5" s="995" t="str">
        <x:v>Type</x:v>
      </x:c>
      <x:c r="D5" s="995" t="str">
        <x:v>Montant réel</x:v>
      </x:c>
      <x:c r="E5" s="995" t="str">
        <x:v>Budget</x:v>
      </x:c>
      <x:c r="F5" s="995" t="str">
        <x:v>Écart</x:v>
      </x:c>
      <x:c r="G5" s="995" t="str">
        <x:v>% du CA</x:v>
      </x:c>
      <x:c r="H5" s="995" t="str">
        <x:v>Statut</x:v>
      </x:c>
      <x:c r="I5" s="1103"/>
      <x:c r="J5" s="1103"/>
      <x:c r="K5" s="1103"/>
      <x:c r="L5" s="1103"/>
    </x:row>
    <x:row r="6">
      <x:c r="A6" s="996" t="str">
        <x:v>Loyer</x:v>
      </x:c>
      <x:c r="B6" s="997" t="str">
        <x:v>Loyer local</x:v>
      </x:c>
      <x:c r="C6" s="997" t="str">
        <x:v>Fixe</x:v>
      </x:c>
      <x:c r="D6" s="1271" t="n">
        <x:v>7000</x:v>
      </x:c>
      <x:c r="E6" s="1271" t="n">
        <x:v>7000</x:v>
      </x:c>
      <x:c r="F6" s="1271" t="n">
        <x:f>D6-E6</x:f>
        <x:v>0</x:v>
      </x:c>
      <x:c r="G6" s="1272" t="n">
        <x:f>IFERROR(D6/SUM('02 Ventes'!$G$6:$G$36),0)</x:f>
        <x:v>0.07668711656441718</x:v>
      </x:c>
      <x:c r="H6" s="998" t="str">
        <x:f>IF(F6&lt;=0,"Maîtrisé","Dépassement")</x:f>
        <x:v>Maîtrisé</x:v>
      </x:c>
      <x:c r="I6" s="1103"/>
      <x:c r="J6" s="1103"/>
      <x:c r="K6" s="1103"/>
      <x:c r="L6" s="1103"/>
    </x:row>
    <x:row r="7">
      <x:c r="A7" s="999" t="str">
        <x:v>Énergie</x:v>
      </x:c>
      <x:c r="B7" s="1000" t="str">
        <x:v>Électricité</x:v>
      </x:c>
      <x:c r="C7" s="1000" t="str">
        <x:v>Variable</x:v>
      </x:c>
      <x:c r="D7" s="1274" t="n">
        <x:v>2300</x:v>
      </x:c>
      <x:c r="E7" s="1274" t="n">
        <x:v>2100</x:v>
      </x:c>
      <x:c r="F7" s="1274" t="n">
        <x:f>D7-E7</x:f>
        <x:v>200</x:v>
      </x:c>
      <x:c r="G7" s="1275" t="n">
        <x:f>IFERROR(D7/SUM('02 Ventes'!$G$6:$G$36),0)</x:f>
        <x:v>0.025197195442594217</x:v>
      </x:c>
      <x:c r="H7" s="1001" t="str">
        <x:f>IF(F7&lt;=0,"Maîtrisé","Dépassement")</x:f>
        <x:v>Dépassement</x:v>
      </x:c>
      <x:c r="I7" s="1103"/>
      <x:c r="J7" s="1103"/>
      <x:c r="K7" s="1103"/>
      <x:c r="L7" s="1103"/>
    </x:row>
    <x:row r="8">
      <x:c r="A8" s="999" t="str">
        <x:v>Énergie</x:v>
      </x:c>
      <x:c r="B8" s="1000" t="str">
        <x:v>Gaz</x:v>
      </x:c>
      <x:c r="C8" s="1000" t="str">
        <x:v>Variable</x:v>
      </x:c>
      <x:c r="D8" s="1274" t="n">
        <x:v>1200</x:v>
      </x:c>
      <x:c r="E8" s="1274" t="n">
        <x:v>1100</x:v>
      </x:c>
      <x:c r="F8" s="1274" t="n">
        <x:f>D8-E8</x:f>
        <x:v>100</x:v>
      </x:c>
      <x:c r="G8" s="1275" t="n">
        <x:f>IFERROR(D8/SUM('02 Ventes'!$G$6:$G$36),0)</x:f>
        <x:v>0.013146362839614373</x:v>
      </x:c>
      <x:c r="H8" s="1001" t="str">
        <x:f>IF(F8&lt;=0,"Maîtrisé","Dépassement")</x:f>
        <x:v>Dépassement</x:v>
      </x:c>
      <x:c r="I8" s="1103"/>
      <x:c r="J8" s="1103"/>
      <x:c r="K8" s="1103"/>
      <x:c r="L8" s="1103"/>
    </x:row>
    <x:row r="9">
      <x:c r="A9" s="999" t="str">
        <x:v>Services</x:v>
      </x:c>
      <x:c r="B9" s="1000" t="str">
        <x:v>Internet et téléphone</x:v>
      </x:c>
      <x:c r="C9" s="1000" t="str">
        <x:v>Fixe</x:v>
      </x:c>
      <x:c r="D9" s="1274" t="n">
        <x:v>350</x:v>
      </x:c>
      <x:c r="E9" s="1274" t="n">
        <x:v>350</x:v>
      </x:c>
      <x:c r="F9" s="1274" t="n">
        <x:f>D9-E9</x:f>
        <x:v>0</x:v>
      </x:c>
      <x:c r="G9" s="1275" t="n">
        <x:f>IFERROR(D9/SUM('02 Ventes'!$G$6:$G$36),0)</x:f>
        <x:v>0.003834355828220859</x:v>
      </x:c>
      <x:c r="H9" s="1001" t="str">
        <x:f>IF(F9&lt;=0,"Maîtrisé","Dépassement")</x:f>
        <x:v>Maîtrisé</x:v>
      </x:c>
      <x:c r="I9" s="1103"/>
      <x:c r="J9" s="1103"/>
      <x:c r="K9" s="1103"/>
      <x:c r="L9" s="1103"/>
    </x:row>
    <x:row r="10">
      <x:c r="A10" s="999" t="str">
        <x:v>Marketing</x:v>
      </x:c>
      <x:c r="B10" s="1000" t="str">
        <x:v>Publicité</x:v>
      </x:c>
      <x:c r="C10" s="1000" t="str">
        <x:v>Variable</x:v>
      </x:c>
      <x:c r="D10" s="1274" t="n">
        <x:v>1800</x:v>
      </x:c>
      <x:c r="E10" s="1274" t="n">
        <x:v>1500</x:v>
      </x:c>
      <x:c r="F10" s="1274" t="n">
        <x:f>D10-E10</x:f>
        <x:v>300</x:v>
      </x:c>
      <x:c r="G10" s="1275" t="n">
        <x:f>IFERROR(D10/SUM('02 Ventes'!$G$6:$G$36),0)</x:f>
        <x:v>0.01971954425942156</x:v>
      </x:c>
      <x:c r="H10" s="1001" t="str">
        <x:f>IF(F10&lt;=0,"Maîtrisé","Dépassement")</x:f>
        <x:v>Dépassement</x:v>
      </x:c>
      <x:c r="I10" s="1103"/>
      <x:c r="J10" s="1103"/>
      <x:c r="K10" s="1103"/>
      <x:c r="L10" s="1103"/>
    </x:row>
    <x:row r="11">
      <x:c r="A11" s="999" t="str">
        <x:v>Maintenance</x:v>
      </x:c>
      <x:c r="B11" s="1000" t="str">
        <x:v>Entretien matériel</x:v>
      </x:c>
      <x:c r="C11" s="1000" t="str">
        <x:v>Variable</x:v>
      </x:c>
      <x:c r="D11" s="1274" t="n">
        <x:v>950</x:v>
      </x:c>
      <x:c r="E11" s="1274" t="n">
        <x:v>800</x:v>
      </x:c>
      <x:c r="F11" s="1274" t="n">
        <x:f>D11-E11</x:f>
        <x:v>150</x:v>
      </x:c>
      <x:c r="G11" s="1275" t="n">
        <x:f>IFERROR(D11/SUM('02 Ventes'!$G$6:$G$36),0)</x:f>
        <x:v>0.010407537248028046</x:v>
      </x:c>
      <x:c r="H11" s="1001" t="str">
        <x:f>IF(F11&lt;=0,"Maîtrisé","Dépassement")</x:f>
        <x:v>Dépassement</x:v>
      </x:c>
      <x:c r="I11" s="1103"/>
      <x:c r="J11" s="1103"/>
      <x:c r="K11" s="1103"/>
      <x:c r="L11" s="1103"/>
    </x:row>
    <x:row r="12">
      <x:c r="A12" s="999" t="str">
        <x:v>Assurances</x:v>
      </x:c>
      <x:c r="B12" s="1000" t="str">
        <x:v>Multirisque</x:v>
      </x:c>
      <x:c r="C12" s="1000" t="str">
        <x:v>Fixe</x:v>
      </x:c>
      <x:c r="D12" s="1274" t="n">
        <x:v>650</x:v>
      </x:c>
      <x:c r="E12" s="1274" t="n">
        <x:v>650</x:v>
      </x:c>
      <x:c r="F12" s="1274" t="n">
        <x:f>D12-E12</x:f>
        <x:v>0</x:v>
      </x:c>
      <x:c r="G12" s="1275" t="n">
        <x:f>IFERROR(D12/SUM('02 Ventes'!$G$6:$G$36),0)</x:f>
        <x:v>0.0071209465381244525</x:v>
      </x:c>
      <x:c r="H12" s="1001" t="str">
        <x:f>IF(F12&lt;=0,"Maîtrisé","Dépassement")</x:f>
        <x:v>Maîtrisé</x:v>
      </x:c>
      <x:c r="I12" s="1103"/>
      <x:c r="J12" s="1103"/>
      <x:c r="K12" s="1103"/>
      <x:c r="L12" s="1103"/>
    </x:row>
    <x:row r="13">
      <x:c r="A13" s="999" t="str">
        <x:v>Logiciels</x:v>
      </x:c>
      <x:c r="B13" s="1000" t="str">
        <x:v>Caisse et réservation</x:v>
      </x:c>
      <x:c r="C13" s="1000" t="str">
        <x:v>Fixe</x:v>
      </x:c>
      <x:c r="D13" s="1274" t="n">
        <x:v>420</x:v>
      </x:c>
      <x:c r="E13" s="1274" t="n">
        <x:v>420</x:v>
      </x:c>
      <x:c r="F13" s="1274" t="n">
        <x:f>D13-E13</x:f>
        <x:v>0</x:v>
      </x:c>
      <x:c r="G13" s="1275" t="n">
        <x:f>IFERROR(D13/SUM('02 Ventes'!$G$6:$G$36),0)</x:f>
        <x:v>0.004601226993865031</x:v>
      </x:c>
      <x:c r="H13" s="1001" t="str">
        <x:f>IF(F13&lt;=0,"Maîtrisé","Dépassement")</x:f>
        <x:v>Maîtrisé</x:v>
      </x:c>
      <x:c r="I13" s="1103"/>
      <x:c r="J13" s="1103"/>
      <x:c r="K13" s="1103"/>
      <x:c r="L13" s="1103"/>
    </x:row>
    <x:row r="14">
      <x:c r="A14" s="1002" t="str">
        <x:v>Divers</x:v>
      </x:c>
      <x:c r="B14" s="1003" t="str">
        <x:v>Fournitures</x:v>
      </x:c>
      <x:c r="C14" s="1003" t="str">
        <x:v>Variable</x:v>
      </x:c>
      <x:c r="D14" s="1277" t="n">
        <x:v>1100</x:v>
      </x:c>
      <x:c r="E14" s="1277" t="n">
        <x:v>900</x:v>
      </x:c>
      <x:c r="F14" s="1277" t="n">
        <x:f>D14-E14</x:f>
        <x:v>200</x:v>
      </x:c>
      <x:c r="G14" s="1278" t="n">
        <x:f>IFERROR(D14/SUM('02 Ventes'!$G$6:$G$36),0)</x:f>
        <x:v>0.012050832602979842</x:v>
      </x:c>
      <x:c r="H14" s="1004" t="str">
        <x:f>IF(F14&lt;=0,"Maîtrisé","Dépassement")</x:f>
        <x:v>Dépassement</x:v>
      </x:c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28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33" t="str">
        <x:v>GASPILLAGE &amp; PERTES</x:v>
      </x:c>
      <x:c r="B1" s="1333"/>
      <x:c r="C1" s="1333"/>
      <x:c r="D1" s="1333"/>
      <x:c r="E1" s="1333"/>
      <x:c r="F1" s="1333"/>
      <x:c r="G1" s="1333"/>
      <x:c r="H1" s="1333"/>
      <x:c r="I1" s="1333"/>
      <x:c r="J1" s="1333"/>
      <x:c r="K1" s="1333"/>
      <x:c r="L1" s="1333"/>
    </x:row>
    <x:row r="2">
      <x:c r="A2" s="1333"/>
      <x:c r="B2" s="1333"/>
      <x:c r="C2" s="1333"/>
      <x:c r="D2" s="1333"/>
      <x:c r="E2" s="1333"/>
      <x:c r="F2" s="1333"/>
      <x:c r="G2" s="1333"/>
      <x:c r="H2" s="1333"/>
      <x:c r="I2" s="1333"/>
      <x:c r="J2" s="1333"/>
      <x:c r="K2" s="1333"/>
      <x:c r="L2" s="1333"/>
    </x:row>
    <x:row r="3">
      <x:c r="A3" s="1102" t="str">
        <x:v>Suivi des pertes et actions correctives.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44" t="str">
        <x:v>Date</x:v>
      </x:c>
      <x:c r="B5" s="1144" t="str">
        <x:v>Produit</x:v>
      </x:c>
      <x:c r="C5" s="1144" t="str">
        <x:v>Catégorie</x:v>
      </x:c>
      <x:c r="D5" s="1144" t="str">
        <x:v>Quantité perdue</x:v>
      </x:c>
      <x:c r="E5" s="1144" t="str">
        <x:v>Unité</x:v>
      </x:c>
      <x:c r="F5" s="1144" t="str">
        <x:v>Coût unitaire</x:v>
      </x:c>
      <x:c r="G5" s="1144" t="str">
        <x:v>Valeur perte</x:v>
      </x:c>
      <x:c r="H5" s="1144" t="str">
        <x:v>Cause</x:v>
      </x:c>
      <x:c r="I5" s="1144" t="str">
        <x:v>Action corrective</x:v>
      </x:c>
      <x:c r="J5" s="1144" t="str">
        <x:v>Responsable</x:v>
      </x:c>
      <x:c r="K5" s="1103"/>
      <x:c r="L5" s="1103"/>
    </x:row>
    <x:row r="6">
      <x:c r="A6" s="1270" t="str">
        <x:v>2026-07-03</x:v>
      </x:c>
      <x:c r="B6" s="997" t="str">
        <x:v>Poulet frais</x:v>
      </x:c>
      <x:c r="C6" s="997" t="str">
        <x:v>Viandes</x:v>
      </x:c>
      <x:c r="D6" s="997" t="n">
        <x:v>8</x:v>
      </x:c>
      <x:c r="E6" s="997" t="str">
        <x:v>kg</x:v>
      </x:c>
      <x:c r="F6" s="1271" t="n">
        <x:v>5.8</x:v>
      </x:c>
      <x:c r="G6" s="1271" t="n">
        <x:f>D6*F6</x:f>
        <x:v>46.4</x:v>
      </x:c>
      <x:c r="H6" s="997" t="str">
        <x:v>Surproduction</x:v>
      </x:c>
      <x:c r="I6" s="997" t="str">
        <x:v>Réviser les quantités</x:v>
      </x:c>
      <x:c r="J6" s="998" t="str">
        <x:v>Chef cuisine</x:v>
      </x:c>
      <x:c r="K6" s="1103"/>
      <x:c r="L6" s="1103"/>
    </x:row>
    <x:row r="7">
      <x:c r="A7" s="1273" t="str">
        <x:v>2026-07-05</x:v>
      </x:c>
      <x:c r="B7" s="1000" t="str">
        <x:v>Légumes variés</x:v>
      </x:c>
      <x:c r="C7" s="1000" t="str">
        <x:v>Fruits &amp; légumes</x:v>
      </x:c>
      <x:c r="D7" s="1000" t="n">
        <x:v>18</x:v>
      </x:c>
      <x:c r="E7" s="1000" t="str">
        <x:v>kg</x:v>
      </x:c>
      <x:c r="F7" s="1274" t="n">
        <x:v>2.4</x:v>
      </x:c>
      <x:c r="G7" s="1274" t="n">
        <x:f>D7*F7</x:f>
        <x:v>43.199999999999996</x:v>
      </x:c>
      <x:c r="H7" s="1000" t="str">
        <x:v>Péremption</x:v>
      </x:c>
      <x:c r="I7" s="1000" t="str">
        <x:v>Renforcer FIFO</x:v>
      </x:c>
      <x:c r="J7" s="1001" t="str">
        <x:v>Magasinier</x:v>
      </x:c>
      <x:c r="K7" s="1103"/>
      <x:c r="L7" s="1103"/>
    </x:row>
    <x:row r="8">
      <x:c r="A8" s="1273" t="str">
        <x:v>2026-07-08</x:v>
      </x:c>
      <x:c r="B8" s="1000" t="str">
        <x:v>Pain</x:v>
      </x:c>
      <x:c r="C8" s="1000" t="str">
        <x:v>Boulangerie</x:v>
      </x:c>
      <x:c r="D8" s="1000" t="n">
        <x:v>90</x:v>
      </x:c>
      <x:c r="E8" s="1000" t="str">
        <x:v>unités</x:v>
      </x:c>
      <x:c r="F8" s="1274" t="n">
        <x:v>0.45</x:v>
      </x:c>
      <x:c r="G8" s="1274" t="n">
        <x:f>D8*F8</x:f>
        <x:v>40.5</x:v>
      </x:c>
      <x:c r="H8" s="1000" t="str">
        <x:v>Invendus</x:v>
      </x:c>
      <x:c r="I8" s="1000" t="str">
        <x:v>Adapter les commandes</x:v>
      </x:c>
      <x:c r="J8" s="1001" t="str">
        <x:v>Responsable salle</x:v>
      </x:c>
      <x:c r="K8" s="1103"/>
      <x:c r="L8" s="1103"/>
    </x:row>
    <x:row r="9">
      <x:c r="A9" s="1273" t="str">
        <x:v>2026-07-12</x:v>
      </x:c>
      <x:c r="B9" s="1000" t="str">
        <x:v>Saumon</x:v>
      </x:c>
      <x:c r="C9" s="1000" t="str">
        <x:v>Poissons</x:v>
      </x:c>
      <x:c r="D9" s="1000" t="n">
        <x:v>5</x:v>
      </x:c>
      <x:c r="E9" s="1000" t="str">
        <x:v>kg</x:v>
      </x:c>
      <x:c r="F9" s="1274" t="n">
        <x:v>13.5</x:v>
      </x:c>
      <x:c r="G9" s="1274" t="n">
        <x:f>D9*F9</x:f>
        <x:v>67.5</x:v>
      </x:c>
      <x:c r="H9" s="1000" t="str">
        <x:v>Chaîne du froid</x:v>
      </x:c>
      <x:c r="I9" s="1000" t="str">
        <x:v>Contrôle température</x:v>
      </x:c>
      <x:c r="J9" s="1001" t="str">
        <x:v>Chef cuisine</x:v>
      </x:c>
      <x:c r="K9" s="1103"/>
      <x:c r="L9" s="1103"/>
    </x:row>
    <x:row r="10">
      <x:c r="A10" s="1273" t="str">
        <x:v>2026-07-17</x:v>
      </x:c>
      <x:c r="B10" s="1000" t="str">
        <x:v>Fromages</x:v>
      </x:c>
      <x:c r="C10" s="1000" t="str">
        <x:v>Produits laitiers</x:v>
      </x:c>
      <x:c r="D10" s="1000" t="n">
        <x:v>6</x:v>
      </x:c>
      <x:c r="E10" s="1000" t="str">
        <x:v>kg</x:v>
      </x:c>
      <x:c r="F10" s="1274" t="n">
        <x:v>9</x:v>
      </x:c>
      <x:c r="G10" s="1274" t="n">
        <x:f>D10*F10</x:f>
        <x:v>54</x:v>
      </x:c>
      <x:c r="H10" s="1000" t="str">
        <x:v>Péremption</x:v>
      </x:c>
      <x:c r="I10" s="1000" t="str">
        <x:v>Étiquetage dates</x:v>
      </x:c>
      <x:c r="J10" s="1001" t="str">
        <x:v>Magasinier</x:v>
      </x:c>
      <x:c r="K10" s="1103"/>
      <x:c r="L10" s="1103"/>
    </x:row>
    <x:row r="11">
      <x:c r="A11" s="1276" t="str">
        <x:v>2026-07-21</x:v>
      </x:c>
      <x:c r="B11" s="1003" t="str">
        <x:v>Boissons</x:v>
      </x:c>
      <x:c r="C11" s="1003" t="str">
        <x:v>Boissons</x:v>
      </x:c>
      <x:c r="D11" s="1003" t="n">
        <x:v>24</x:v>
      </x:c>
      <x:c r="E11" s="1003" t="str">
        <x:v>unités</x:v>
      </x:c>
      <x:c r="F11" s="1277" t="n">
        <x:v>1.6</x:v>
      </x:c>
      <x:c r="G11" s="1277" t="n">
        <x:f>D11*F11</x:f>
        <x:v>38.400000000000006</x:v>
      </x:c>
      <x:c r="H11" s="1003" t="str">
        <x:v>Casse</x:v>
      </x:c>
      <x:c r="I11" s="1003" t="str">
        <x:v>Réorganiser stockage</x:v>
      </x:c>
      <x:c r="J11" s="1004" t="str">
        <x:v>Responsable salle</x:v>
      </x:c>
      <x:c r="K11" s="1103"/>
      <x:c r="L11" s="1103"/>
    </x:row>
    <x:row r="12">
      <x:c r="A12" s="1103"/>
      <x:c r="B12" s="1103"/>
      <x:c r="C12" s="1103"/>
      <x:c r="D12" s="1103"/>
      <x:c r="E12" s="1103"/>
      <x:c r="F12" s="1103"/>
      <x:c r="G12" s="1103"/>
      <x:c r="H12" s="1103"/>
      <x:c r="I12" s="1103"/>
      <x:c r="J12" s="1103"/>
      <x:c r="K12" s="1103"/>
      <x:c r="L12" s="1103"/>
    </x:row>
    <x:row r="13">
      <x:c r="A13" s="1103"/>
      <x:c r="B13" s="1103"/>
      <x:c r="C13" s="1103"/>
      <x:c r="D13" s="1103"/>
      <x:c r="E13" s="1103"/>
      <x:c r="F13" s="1103"/>
      <x:c r="G13" s="1103"/>
      <x:c r="H13" s="1103"/>
      <x:c r="I13" s="1103"/>
      <x:c r="J13" s="1103"/>
      <x:c r="K13" s="1103"/>
      <x:c r="L13" s="1103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30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37" t="str">
        <x:v>SATISFACTION CLIENT</x:v>
      </x:c>
      <x:c r="B1" s="1337"/>
      <x:c r="C1" s="1337"/>
      <x:c r="D1" s="1337"/>
      <x:c r="E1" s="1337"/>
      <x:c r="F1" s="1337"/>
      <x:c r="G1" s="1337"/>
      <x:c r="H1" s="1337"/>
      <x:c r="I1" s="1337"/>
      <x:c r="J1" s="1337"/>
      <x:c r="K1" s="1337"/>
      <x:c r="L1" s="1337"/>
    </x:row>
    <x:row r="2">
      <x:c r="A2" s="1337"/>
      <x:c r="B2" s="1337"/>
      <x:c r="C2" s="1337"/>
      <x:c r="D2" s="1337"/>
      <x:c r="E2" s="1337"/>
      <x:c r="F2" s="1337"/>
      <x:c r="G2" s="1337"/>
      <x:c r="H2" s="1337"/>
      <x:c r="I2" s="1337"/>
      <x:c r="J2" s="1337"/>
      <x:c r="K2" s="1337"/>
      <x:c r="L2" s="1337"/>
    </x:row>
    <x:row r="3">
      <x:c r="A3" s="1102" t="str">
        <x:v>Avis, notes et réclamations clients.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45" t="str">
        <x:v>Date</x:v>
      </x:c>
      <x:c r="B5" s="1145" t="str">
        <x:v>Canal</x:v>
      </x:c>
      <x:c r="C5" s="1145" t="str">
        <x:v>Note / 5</x:v>
      </x:c>
      <x:c r="D5" s="1145" t="str">
        <x:v>Accueil</x:v>
      </x:c>
      <x:c r="E5" s="1145" t="str">
        <x:v>Qualité repas</x:v>
      </x:c>
      <x:c r="F5" s="1145" t="str">
        <x:v>Rapidité</x:v>
      </x:c>
      <x:c r="G5" s="1145" t="str">
        <x:v>Propreté</x:v>
      </x:c>
      <x:c r="H5" s="1145" t="str">
        <x:v>Commentaire</x:v>
      </x:c>
      <x:c r="I5" s="1145" t="str">
        <x:v>Réclamation</x:v>
      </x:c>
      <x:c r="J5" s="1145" t="str">
        <x:v>Action</x:v>
      </x:c>
      <x:c r="K5" s="1103"/>
      <x:c r="L5" s="1103"/>
    </x:row>
    <x:row r="6">
      <x:c r="A6" s="1270" t="str">
        <x:v>2026-07-02</x:v>
      </x:c>
      <x:c r="B6" s="997" t="str">
        <x:v>Google</x:v>
      </x:c>
      <x:c r="C6" s="997" t="n">
        <x:v>4.5</x:v>
      </x:c>
      <x:c r="D6" s="997" t="n">
        <x:v>5</x:v>
      </x:c>
      <x:c r="E6" s="997" t="n">
        <x:v>4</x:v>
      </x:c>
      <x:c r="F6" s="997" t="n">
        <x:v>4</x:v>
      </x:c>
      <x:c r="G6" s="997" t="n">
        <x:v>5</x:v>
      </x:c>
      <x:c r="H6" s="997" t="str">
        <x:v>Très bon accueil</x:v>
      </x:c>
      <x:c r="I6" s="997" t="str">
        <x:v>Non</x:v>
      </x:c>
      <x:c r="J6" s="998" t="str"/>
      <x:c r="K6" s="1103"/>
      <x:c r="L6" s="1103"/>
    </x:row>
    <x:row r="7">
      <x:c r="A7" s="1273" t="str">
        <x:v>2026-07-04</x:v>
      </x:c>
      <x:c r="B7" s="1000" t="str">
        <x:v>Sur place</x:v>
      </x:c>
      <x:c r="C7" s="1000" t="n">
        <x:v>4.2</x:v>
      </x:c>
      <x:c r="D7" s="1000" t="n">
        <x:v>4</x:v>
      </x:c>
      <x:c r="E7" s="1000" t="n">
        <x:v>4</x:v>
      </x:c>
      <x:c r="F7" s="1000" t="n">
        <x:v>4</x:v>
      </x:c>
      <x:c r="G7" s="1000" t="n">
        <x:v>5</x:v>
      </x:c>
      <x:c r="H7" s="1000" t="str">
        <x:v>Service agréable</x:v>
      </x:c>
      <x:c r="I7" s="1000" t="str">
        <x:v>Non</x:v>
      </x:c>
      <x:c r="J7" s="1001" t="str"/>
      <x:c r="K7" s="1103"/>
      <x:c r="L7" s="1103"/>
    </x:row>
    <x:row r="8">
      <x:c r="A8" s="1273" t="str">
        <x:v>2026-07-07</x:v>
      </x:c>
      <x:c r="B8" s="1000" t="str">
        <x:v>Tripadvisor</x:v>
      </x:c>
      <x:c r="C8" s="1000" t="n">
        <x:v>3.8</x:v>
      </x:c>
      <x:c r="D8" s="1000" t="n">
        <x:v>4</x:v>
      </x:c>
      <x:c r="E8" s="1000" t="n">
        <x:v>4</x:v>
      </x:c>
      <x:c r="F8" s="1000" t="n">
        <x:v>3</x:v>
      </x:c>
      <x:c r="G8" s="1000" t="n">
        <x:v>4</x:v>
      </x:c>
      <x:c r="H8" s="1000" t="str">
        <x:v>Attente longue</x:v>
      </x:c>
      <x:c r="I8" s="1000" t="str">
        <x:v>Oui</x:v>
      </x:c>
      <x:c r="J8" s="1001" t="str">
        <x:v>Réorganiser le service</x:v>
      </x:c>
      <x:c r="K8" s="1103"/>
      <x:c r="L8" s="1103"/>
    </x:row>
    <x:row r="9">
      <x:c r="A9" s="1273" t="str">
        <x:v>2026-07-10</x:v>
      </x:c>
      <x:c r="B9" s="1000" t="str">
        <x:v>Google</x:v>
      </x:c>
      <x:c r="C9" s="1000" t="n">
        <x:v>4.7</x:v>
      </x:c>
      <x:c r="D9" s="1000" t="n">
        <x:v>5</x:v>
      </x:c>
      <x:c r="E9" s="1000" t="n">
        <x:v>5</x:v>
      </x:c>
      <x:c r="F9" s="1000" t="n">
        <x:v>4</x:v>
      </x:c>
      <x:c r="G9" s="1000" t="n">
        <x:v>5</x:v>
      </x:c>
      <x:c r="H9" s="1000" t="str">
        <x:v>Excellent repas</x:v>
      </x:c>
      <x:c r="I9" s="1000" t="str">
        <x:v>Non</x:v>
      </x:c>
      <x:c r="J9" s="1001" t="str"/>
      <x:c r="K9" s="1103"/>
      <x:c r="L9" s="1103"/>
    </x:row>
    <x:row r="10">
      <x:c r="A10" s="1273" t="str">
        <x:v>2026-07-13</x:v>
      </x:c>
      <x:c r="B10" s="1000" t="str">
        <x:v>Livraison</x:v>
      </x:c>
      <x:c r="C10" s="1000" t="n">
        <x:v>3.6</x:v>
      </x:c>
      <x:c r="D10" s="1000" t="n">
        <x:v>4</x:v>
      </x:c>
      <x:c r="E10" s="1000" t="n">
        <x:v>4</x:v>
      </x:c>
      <x:c r="F10" s="1000" t="n">
        <x:v>3</x:v>
      </x:c>
      <x:c r="G10" s="1000" t="n">
        <x:v>4</x:v>
      </x:c>
      <x:c r="H10" s="1000" t="str">
        <x:v>Commande tiède</x:v>
      </x:c>
      <x:c r="I10" s="1000" t="str">
        <x:v>Oui</x:v>
      </x:c>
      <x:c r="J10" s="1001" t="str">
        <x:v>Renforcer emballage</x:v>
      </x:c>
      <x:c r="K10" s="1103"/>
      <x:c r="L10" s="1103"/>
    </x:row>
    <x:row r="11">
      <x:c r="A11" s="1273" t="str">
        <x:v>2026-07-18</x:v>
      </x:c>
      <x:c r="B11" s="1000" t="str">
        <x:v>Sur place</x:v>
      </x:c>
      <x:c r="C11" s="1000" t="n">
        <x:v>4.6</x:v>
      </x:c>
      <x:c r="D11" s="1000" t="n">
        <x:v>5</x:v>
      </x:c>
      <x:c r="E11" s="1000" t="n">
        <x:v>5</x:v>
      </x:c>
      <x:c r="F11" s="1000" t="n">
        <x:v>4</x:v>
      </x:c>
      <x:c r="G11" s="1000" t="n">
        <x:v>4</x:v>
      </x:c>
      <x:c r="H11" s="1000" t="str">
        <x:v>Très bonne expérience</x:v>
      </x:c>
      <x:c r="I11" s="1000" t="str">
        <x:v>Non</x:v>
      </x:c>
      <x:c r="J11" s="1001" t="str"/>
      <x:c r="K11" s="1103"/>
      <x:c r="L11" s="1103"/>
    </x:row>
    <x:row r="12">
      <x:c r="A12" s="1276" t="str">
        <x:v>2026-07-22</x:v>
      </x:c>
      <x:c r="B12" s="1003" t="str">
        <x:v>Google</x:v>
      </x:c>
      <x:c r="C12" s="1003" t="n">
        <x:v>4.4</x:v>
      </x:c>
      <x:c r="D12" s="1003" t="n">
        <x:v>4</x:v>
      </x:c>
      <x:c r="E12" s="1003" t="n">
        <x:v>5</x:v>
      </x:c>
      <x:c r="F12" s="1003" t="n">
        <x:v>4</x:v>
      </x:c>
      <x:c r="G12" s="1003" t="n">
        <x:v>5</x:v>
      </x:c>
      <x:c r="H12" s="1003" t="str">
        <x:v>Bon rapport qualité-prix</x:v>
      </x:c>
      <x:c r="I12" s="1003" t="str">
        <x:v>Non</x:v>
      </x:c>
      <x:c r="J12" s="1004" t="str"/>
      <x:c r="K12" s="1103"/>
      <x:c r="L12" s="1103"/>
    </x:row>
    <x:row r="13">
      <x:c r="A13" s="1103"/>
      <x:c r="B13" s="1103"/>
      <x:c r="C13" s="1103"/>
      <x:c r="D13" s="1103"/>
      <x:c r="E13" s="1103"/>
      <x:c r="F13" s="1103"/>
      <x:c r="G13" s="1103"/>
      <x:c r="H13" s="1103"/>
      <x:c r="I13" s="1103"/>
      <x:c r="J13" s="1103"/>
      <x:c r="K13" s="1103"/>
      <x:c r="L13" s="1103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conditionalFormatting sqref="C6:G12">
    <x:cfRule type="colorScale" priority="1">
      <x:colorScale>
        <x:cfvo type="min"/>
        <x:cfvo type="percentile" val="50"/>
        <x:cfvo type="max"/>
        <x:color rgb="FFF8D7DA"/>
        <x:color rgb="FFFFF3CD"/>
        <x:color rgb="FFD4EDDA"/>
      </x:colorScale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41" t="str">
        <x:v>BUDGET MENSUEL</x:v>
      </x:c>
      <x:c r="B1" s="1341"/>
      <x:c r="C1" s="1341"/>
      <x:c r="D1" s="1341"/>
      <x:c r="E1" s="1341"/>
      <x:c r="F1" s="1341"/>
      <x:c r="G1" s="1341"/>
      <x:c r="H1" s="1341"/>
      <x:c r="I1" s="1341"/>
      <x:c r="J1" s="1341"/>
      <x:c r="K1" s="1341"/>
      <x:c r="L1" s="1341"/>
    </x:row>
    <x:row r="2">
      <x:c r="A2" s="1341"/>
      <x:c r="B2" s="1341"/>
      <x:c r="C2" s="1341"/>
      <x:c r="D2" s="1341"/>
      <x:c r="E2" s="1341"/>
      <x:c r="F2" s="1341"/>
      <x:c r="G2" s="1341"/>
      <x:c r="H2" s="1341"/>
      <x:c r="I2" s="1341"/>
      <x:c r="J2" s="1341"/>
      <x:c r="K2" s="1341"/>
      <x:c r="L2" s="1341"/>
    </x:row>
    <x:row r="3">
      <x:c r="A3" s="1102" t="str">
        <x:v>Budget, réalisé et écarts.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06" t="str">
        <x:v>Poste</x:v>
      </x:c>
      <x:c r="B5" s="1106" t="str">
        <x:v>Budget</x:v>
      </x:c>
      <x:c r="C5" s="1106" t="str">
        <x:v>Réalisé</x:v>
      </x:c>
      <x:c r="D5" s="1106" t="str">
        <x:v>Écart</x:v>
      </x:c>
      <x:c r="E5" s="1106" t="str">
        <x:v>Écart %</x:v>
      </x:c>
      <x:c r="F5" s="1106" t="str">
        <x:v>Statut</x:v>
      </x:c>
      <x:c r="G5" s="1106" t="str">
        <x:v>Commentaire</x:v>
      </x:c>
      <x:c r="H5" s="1103"/>
      <x:c r="I5" s="1103"/>
      <x:c r="J5" s="1103"/>
      <x:c r="K5" s="1103"/>
      <x:c r="L5" s="1103"/>
    </x:row>
    <x:row r="6">
      <x:c r="A6" s="996" t="str">
        <x:v>Chiffre d'affaires</x:v>
      </x:c>
      <x:c r="B6" s="1271" t="n">
        <x:v>90000</x:v>
      </x:c>
      <x:c r="C6" s="1271" t="n">
        <x:f>SUM('02 Ventes'!G6:G36)</x:f>
        <x:v>91280</x:v>
      </x:c>
      <x:c r="D6" s="1271" t="n">
        <x:f>C6-B6</x:f>
        <x:v>1280</x:v>
      </x:c>
      <x:c r="E6" s="1272" t="n">
        <x:f>IFERROR(D6/B6,0)</x:f>
        <x:v>0.014222222222222223</x:v>
      </x:c>
      <x:c r="F6" s="997" t="str">
        <x:f>IF(OR(AND(A6="Chiffre d'affaires",C6&gt;=B6),AND(A6&lt;&gt;"Chiffre d'affaires",C6&lt;=B6)),"OK","À surveiller")</x:f>
        <x:v>OK</x:v>
      </x:c>
      <x:c r="G6" s="998" t="str"/>
      <x:c r="H6" s="1103"/>
      <x:c r="I6" s="1103"/>
      <x:c r="J6" s="1103"/>
      <x:c r="K6" s="1103"/>
      <x:c r="L6" s="1103"/>
    </x:row>
    <x:row r="7">
      <x:c r="A7" s="999" t="str">
        <x:v>Achats matières</x:v>
      </x:c>
      <x:c r="B7" s="1274" t="n">
        <x:v>27000</x:v>
      </x:c>
      <x:c r="C7" s="1274" t="n">
        <x:f>SUM('03 Achats'!H6:H15)</x:f>
        <x:v>4849</x:v>
      </x:c>
      <x:c r="D7" s="1274" t="n">
        <x:f>C7-B7</x:f>
        <x:v>-22151</x:v>
      </x:c>
      <x:c r="E7" s="1275" t="n">
        <x:f>IFERROR(D7/B7,0)</x:f>
        <x:v>-0.8204074074074074</x:v>
      </x:c>
      <x:c r="F7" s="1000" t="str">
        <x:f>IF(OR(AND(A7="Chiffre d'affaires",C7&gt;=B7),AND(A7&lt;&gt;"Chiffre d'affaires",C7&lt;=B7)),"OK","À surveiller")</x:f>
        <x:v>OK</x:v>
      </x:c>
      <x:c r="G7" s="1001" t="str"/>
      <x:c r="H7" s="1103"/>
      <x:c r="I7" s="1103"/>
      <x:c r="J7" s="1103"/>
      <x:c r="K7" s="1103"/>
      <x:c r="L7" s="1103"/>
    </x:row>
    <x:row r="8">
      <x:c r="A8" s="999" t="str">
        <x:v>Personnel</x:v>
      </x:c>
      <x:c r="B8" s="1274" t="n">
        <x:v>29000</x:v>
      </x:c>
      <x:c r="C8" s="1274" t="n">
        <x:f>SUM('05 Personnel'!G6:G13)</x:f>
        <x:v>18344.875</x:v>
      </x:c>
      <x:c r="D8" s="1274" t="n">
        <x:f>C8-B8</x:f>
        <x:v>-10655.125</x:v>
      </x:c>
      <x:c r="E8" s="1275" t="n">
        <x:f>IFERROR(D8/B8,0)</x:f>
        <x:v>-0.36741810344827586</x:v>
      </x:c>
      <x:c r="F8" s="1000" t="str">
        <x:f>IF(OR(AND(A8="Chiffre d'affaires",C8&gt;=B8),AND(A8&lt;&gt;"Chiffre d'affaires",C8&lt;=B8)),"OK","À surveiller")</x:f>
        <x:v>OK</x:v>
      </x:c>
      <x:c r="G8" s="1001" t="str"/>
      <x:c r="H8" s="1103"/>
      <x:c r="I8" s="1103"/>
      <x:c r="J8" s="1103"/>
      <x:c r="K8" s="1103"/>
      <x:c r="L8" s="1103"/>
    </x:row>
    <x:row r="9">
      <x:c r="A9" s="999" t="str">
        <x:v>Charges d'exploitation</x:v>
      </x:c>
      <x:c r="B9" s="1274" t="n">
        <x:v>16000</x:v>
      </x:c>
      <x:c r="C9" s="1274" t="n">
        <x:f>SUM('06 Charges'!D6:D14)</x:f>
        <x:v>15770</x:v>
      </x:c>
      <x:c r="D9" s="1274" t="n">
        <x:f>C9-B9</x:f>
        <x:v>-230</x:v>
      </x:c>
      <x:c r="E9" s="1275" t="n">
        <x:f>IFERROR(D9/B9,0)</x:f>
        <x:v>-0.014375</x:v>
      </x:c>
      <x:c r="F9" s="1000" t="str">
        <x:f>IF(OR(AND(A9="Chiffre d'affaires",C9&gt;=B9),AND(A9&lt;&gt;"Chiffre d'affaires",C9&lt;=B9)),"OK","À surveiller")</x:f>
        <x:v>OK</x:v>
      </x:c>
      <x:c r="G9" s="1001" t="str"/>
      <x:c r="H9" s="1103"/>
      <x:c r="I9" s="1103"/>
      <x:c r="J9" s="1103"/>
      <x:c r="K9" s="1103"/>
      <x:c r="L9" s="1103"/>
    </x:row>
    <x:row r="10">
      <x:c r="A10" s="999" t="str">
        <x:v>Gaspillage</x:v>
      </x:c>
      <x:c r="B10" s="1274" t="n">
        <x:v>1200</x:v>
      </x:c>
      <x:c r="C10" s="1274" t="n">
        <x:f>SUM('07 Gaspillage'!G6:G11)</x:f>
        <x:v>290</x:v>
      </x:c>
      <x:c r="D10" s="1274" t="n">
        <x:f>C10-B10</x:f>
        <x:v>-910</x:v>
      </x:c>
      <x:c r="E10" s="1275" t="n">
        <x:f>IFERROR(D10/B10,0)</x:f>
        <x:v>-0.7583333333333333</x:v>
      </x:c>
      <x:c r="F10" s="1000" t="str">
        <x:f>IF(OR(AND(A10="Chiffre d'affaires",C10&gt;=B10),AND(A10&lt;&gt;"Chiffre d'affaires",C10&lt;=B10)),"OK","À surveiller")</x:f>
        <x:v>OK</x:v>
      </x:c>
      <x:c r="G10" s="1001" t="str"/>
      <x:c r="H10" s="1103"/>
      <x:c r="I10" s="1103"/>
      <x:c r="J10" s="1103"/>
      <x:c r="K10" s="1103"/>
      <x:c r="L10" s="1103"/>
    </x:row>
    <x:row r="11">
      <x:c r="A11" s="1002" t="str">
        <x:v>Résultat opérationnel</x:v>
      </x:c>
      <x:c r="B11" s="1277" t="n">
        <x:v>16800</x:v>
      </x:c>
      <x:c r="C11" s="1277" t="n">
        <x:f>C6-C7-C8-C9</x:f>
        <x:v>52316.125</x:v>
      </x:c>
      <x:c r="D11" s="1277" t="n">
        <x:f>C11-B11</x:f>
        <x:v>35516.125</x:v>
      </x:c>
      <x:c r="E11" s="1278" t="n">
        <x:f>IFERROR(D11/B11,0)</x:f>
        <x:v>2.1140550595238095</x:v>
      </x:c>
      <x:c r="F11" s="1003" t="str">
        <x:f>IF(OR(AND(A11="Chiffre d'affaires",C11&gt;=B11),AND(A11&lt;&gt;"Chiffre d'affaires",C11&lt;=B11)),"OK","À surveiller")</x:f>
        <x:v>À surveiller</x:v>
      </x:c>
      <x:c r="G11" s="1004" t="str"/>
      <x:c r="H11" s="1103"/>
      <x:c r="I11" s="1103"/>
      <x:c r="J11" s="1103"/>
      <x:c r="K11" s="1103"/>
      <x:c r="L11" s="1103"/>
    </x:row>
    <x:row r="12">
      <x:c r="A12" s="1103"/>
      <x:c r="B12" s="1103"/>
      <x:c r="C12" s="1103"/>
      <x:c r="D12" s="1103"/>
      <x:c r="E12" s="1103"/>
      <x:c r="F12" s="1103"/>
      <x:c r="G12" s="1103"/>
      <x:c r="H12" s="1103"/>
      <x:c r="I12" s="1103"/>
      <x:c r="J12" s="1103"/>
      <x:c r="K12" s="1103"/>
      <x:c r="L12" s="1103"/>
    </x:row>
    <x:row r="13">
      <x:c r="A13" s="1103"/>
      <x:c r="B13" s="1103"/>
      <x:c r="C13" s="1103"/>
      <x:c r="D13" s="1103"/>
      <x:c r="E13" s="1103"/>
      <x:c r="F13" s="1103"/>
      <x:c r="G13" s="1103"/>
      <x:c r="H13" s="1103"/>
      <x:c r="I13" s="1103"/>
      <x:c r="J13" s="1103"/>
      <x:c r="K13" s="1103"/>
      <x:c r="L13" s="1103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09" t="str">
        <x:v>PRÉVISIONS 12 MOIS</x:v>
      </x:c>
      <x:c r="B1" s="1309"/>
      <x:c r="C1" s="1309"/>
      <x:c r="D1" s="1309"/>
      <x:c r="E1" s="1309"/>
      <x:c r="F1" s="1309"/>
      <x:c r="G1" s="1309"/>
      <x:c r="H1" s="1309"/>
      <x:c r="I1" s="1309"/>
      <x:c r="J1" s="1309"/>
      <x:c r="K1" s="1309"/>
      <x:c r="L1" s="1309"/>
    </x:row>
    <x:row r="2">
      <x:c r="A2" s="1309"/>
      <x:c r="B2" s="1309"/>
      <x:c r="C2" s="1309"/>
      <x:c r="D2" s="1309"/>
      <x:c r="E2" s="1309"/>
      <x:c r="F2" s="1309"/>
      <x:c r="G2" s="1309"/>
      <x:c r="H2" s="1309"/>
      <x:c r="I2" s="1309"/>
      <x:c r="J2" s="1309"/>
      <x:c r="K2" s="1309"/>
      <x:c r="L2" s="1309"/>
    </x:row>
    <x:row r="3">
      <x:c r="A3" s="1102" t="str">
        <x:v>Projection du CA, des coûts et du résultat.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146" t="str">
        <x:v>Mois</x:v>
      </x:c>
      <x:c r="B5" s="1146" t="str">
        <x:v>CA prévisionnel</x:v>
      </x:c>
      <x:c r="C5" s="1146" t="str">
        <x:v>Achats matières</x:v>
      </x:c>
      <x:c r="D5" s="1146" t="str">
        <x:v>Personnel</x:v>
      </x:c>
      <x:c r="E5" s="1146" t="str">
        <x:v>Charges</x:v>
      </x:c>
      <x:c r="F5" s="1146" t="str">
        <x:v>Résultat</x:v>
      </x:c>
      <x:c r="G5" s="1146" t="str">
        <x:v>Marge %</x:v>
      </x:c>
      <x:c r="H5" s="1146" t="str">
        <x:v>Croissance CA</x:v>
      </x:c>
      <x:c r="I5" s="1103"/>
      <x:c r="J5" s="1103"/>
      <x:c r="K5" s="1103"/>
      <x:c r="L5" s="1103"/>
    </x:row>
    <x:row r="6">
      <x:c r="A6" s="996" t="str">
        <x:v>Janvier</x:v>
      </x:c>
      <x:c r="B6" s="1271" t="n">
        <x:v>78000</x:v>
      </x:c>
      <x:c r="C6" s="1271" t="n">
        <x:f>B6*'12 Parametres'!$B$7</x:f>
        <x:v>23400</x:v>
      </x:c>
      <x:c r="D6" s="1271" t="n">
        <x:f>B6*'12 Parametres'!$B$8</x:f>
        <x:v>27300</x:v>
      </x:c>
      <x:c r="E6" s="1271" t="n">
        <x:f>16000*(1+0.01*(ROW()-6))</x:f>
        <x:v>16000</x:v>
      </x:c>
      <x:c r="F6" s="1271" t="n">
        <x:f>B6-C6-D6-E6</x:f>
        <x:v>11300</x:v>
      </x:c>
      <x:c r="G6" s="1272" t="n">
        <x:f>IFERROR(F6/B6,0)</x:f>
        <x:v>0.14487179487179488</x:v>
      </x:c>
      <x:c r="H6" s="1343" t="n">
        <x:v>0</x:v>
      </x:c>
      <x:c r="I6" s="1103"/>
      <x:c r="J6" s="1103"/>
      <x:c r="K6" s="1103"/>
      <x:c r="L6" s="1103"/>
    </x:row>
    <x:row r="7">
      <x:c r="A7" s="999" t="str">
        <x:v>Février</x:v>
      </x:c>
      <x:c r="B7" s="1274" t="n">
        <x:v>80500</x:v>
      </x:c>
      <x:c r="C7" s="1274" t="n">
        <x:f>B7*'12 Parametres'!$B$7</x:f>
        <x:v>24150</x:v>
      </x:c>
      <x:c r="D7" s="1274" t="n">
        <x:f>B7*'12 Parametres'!$B$8</x:f>
        <x:v>28175</x:v>
      </x:c>
      <x:c r="E7" s="1274" t="n">
        <x:f>16000*(1+0.01*(ROW()-6))</x:f>
        <x:v>16160</x:v>
      </x:c>
      <x:c r="F7" s="1274" t="n">
        <x:f>B7-C7-D7-E7</x:f>
        <x:v>12015</x:v>
      </x:c>
      <x:c r="G7" s="1275" t="n">
        <x:f>IFERROR(F7/B7,0)</x:f>
        <x:v>0.14925465838509316</x:v>
      </x:c>
      <x:c r="H7" s="1344" t="n">
        <x:f>IFERROR(B7/B6-1,0)</x:f>
        <x:v>0.03205128205128216</x:v>
      </x:c>
      <x:c r="I7" s="1103"/>
      <x:c r="J7" s="1103"/>
      <x:c r="K7" s="1103"/>
      <x:c r="L7" s="1103"/>
    </x:row>
    <x:row r="8">
      <x:c r="A8" s="999" t="str">
        <x:v>Mars</x:v>
      </x:c>
      <x:c r="B8" s="1274" t="n">
        <x:v>83000</x:v>
      </x:c>
      <x:c r="C8" s="1274" t="n">
        <x:f>B8*'12 Parametres'!$B$7</x:f>
        <x:v>24900</x:v>
      </x:c>
      <x:c r="D8" s="1274" t="n">
        <x:f>B8*'12 Parametres'!$B$8</x:f>
        <x:v>29049.999999999996</x:v>
      </x:c>
      <x:c r="E8" s="1274" t="n">
        <x:f>16000*(1+0.01*(ROW()-6))</x:f>
        <x:v>16320</x:v>
      </x:c>
      <x:c r="F8" s="1274" t="n">
        <x:f>B8-C8-D8-E8</x:f>
        <x:v>12730.000000000004</x:v>
      </x:c>
      <x:c r="G8" s="1275" t="n">
        <x:f>IFERROR(F8/B8,0)</x:f>
        <x:v>0.15337349397590366</x:v>
      </x:c>
      <x:c r="H8" s="1344" t="n">
        <x:f>IFERROR(B8/B7-1,0)</x:f>
        <x:v>0.03105590062111796</x:v>
      </x:c>
      <x:c r="I8" s="1103"/>
      <x:c r="J8" s="1103"/>
      <x:c r="K8" s="1103"/>
      <x:c r="L8" s="1103"/>
    </x:row>
    <x:row r="9">
      <x:c r="A9" s="999" t="str">
        <x:v>Avril</x:v>
      </x:c>
      <x:c r="B9" s="1274" t="n">
        <x:v>85500</x:v>
      </x:c>
      <x:c r="C9" s="1274" t="n">
        <x:f>B9*'12 Parametres'!$B$7</x:f>
        <x:v>25650</x:v>
      </x:c>
      <x:c r="D9" s="1274" t="n">
        <x:f>B9*'12 Parametres'!$B$8</x:f>
        <x:v>29924.999999999996</x:v>
      </x:c>
      <x:c r="E9" s="1274" t="n">
        <x:f>16000*(1+0.01*(ROW()-6))</x:f>
        <x:v>16480</x:v>
      </x:c>
      <x:c r="F9" s="1274" t="n">
        <x:f>B9-C9-D9-E9</x:f>
        <x:v>13445.000000000004</x:v>
      </x:c>
      <x:c r="G9" s="1275" t="n">
        <x:f>IFERROR(F9/B9,0)</x:f>
        <x:v>0.15725146198830414</x:v>
      </x:c>
      <x:c r="H9" s="1344" t="n">
        <x:f>IFERROR(B9/B8-1,0)</x:f>
        <x:v>0.030120481927710774</x:v>
      </x:c>
      <x:c r="I9" s="1103"/>
      <x:c r="J9" s="1103"/>
      <x:c r="K9" s="1103"/>
      <x:c r="L9" s="1103"/>
    </x:row>
    <x:row r="10">
      <x:c r="A10" s="999" t="str">
        <x:v>Mai</x:v>
      </x:c>
      <x:c r="B10" s="1274" t="n">
        <x:v>88000</x:v>
      </x:c>
      <x:c r="C10" s="1274" t="n">
        <x:f>B10*'12 Parametres'!$B$7</x:f>
        <x:v>26400</x:v>
      </x:c>
      <x:c r="D10" s="1274" t="n">
        <x:f>B10*'12 Parametres'!$B$8</x:f>
        <x:v>30799.999999999996</x:v>
      </x:c>
      <x:c r="E10" s="1274" t="n">
        <x:f>16000*(1+0.01*(ROW()-6))</x:f>
        <x:v>16640</x:v>
      </x:c>
      <x:c r="F10" s="1274" t="n">
        <x:f>B10-C10-D10-E10</x:f>
        <x:v>14160.000000000004</x:v>
      </x:c>
      <x:c r="G10" s="1275" t="n">
        <x:f>IFERROR(F10/B10,0)</x:f>
        <x:v>0.16090909090909095</x:v>
      </x:c>
      <x:c r="H10" s="1344" t="n">
        <x:f>IFERROR(B10/B9-1,0)</x:f>
        <x:v>0.029239766081871288</x:v>
      </x:c>
      <x:c r="I10" s="1103"/>
      <x:c r="J10" s="1103"/>
      <x:c r="K10" s="1103"/>
      <x:c r="L10" s="1103"/>
    </x:row>
    <x:row r="11">
      <x:c r="A11" s="999" t="str">
        <x:v>Juin</x:v>
      </x:c>
      <x:c r="B11" s="1274" t="n">
        <x:v>90500</x:v>
      </x:c>
      <x:c r="C11" s="1274" t="n">
        <x:f>B11*'12 Parametres'!$B$7</x:f>
        <x:v>27150</x:v>
      </x:c>
      <x:c r="D11" s="1274" t="n">
        <x:f>B11*'12 Parametres'!$B$8</x:f>
        <x:v>31674.999999999996</x:v>
      </x:c>
      <x:c r="E11" s="1274" t="n">
        <x:f>16000*(1+0.01*(ROW()-6))</x:f>
        <x:v>16800</x:v>
      </x:c>
      <x:c r="F11" s="1274" t="n">
        <x:f>B11-C11-D11-E11</x:f>
        <x:v>14875.000000000004</x:v>
      </x:c>
      <x:c r="G11" s="1275" t="n">
        <x:f>IFERROR(F11/B11,0)</x:f>
        <x:v>0.16436464088397795</x:v>
      </x:c>
      <x:c r="H11" s="1344" t="n">
        <x:f>IFERROR(B11/B10-1,0)</x:f>
        <x:v>0.02840909090909083</x:v>
      </x:c>
      <x:c r="I11" s="1103"/>
      <x:c r="J11" s="1103"/>
      <x:c r="K11" s="1103"/>
      <x:c r="L11" s="1103"/>
    </x:row>
    <x:row r="12">
      <x:c r="A12" s="999" t="str">
        <x:v>Juillet</x:v>
      </x:c>
      <x:c r="B12" s="1274" t="n">
        <x:v>93000</x:v>
      </x:c>
      <x:c r="C12" s="1274" t="n">
        <x:f>B12*'12 Parametres'!$B$7</x:f>
        <x:v>27900</x:v>
      </x:c>
      <x:c r="D12" s="1274" t="n">
        <x:f>B12*'12 Parametres'!$B$8</x:f>
        <x:v>32549.999999999996</x:v>
      </x:c>
      <x:c r="E12" s="1274" t="n">
        <x:f>16000*(1+0.01*(ROW()-6))</x:f>
        <x:v>16960</x:v>
      </x:c>
      <x:c r="F12" s="1274" t="n">
        <x:f>B12-C12-D12-E12</x:f>
        <x:v>15590.000000000004</x:v>
      </x:c>
      <x:c r="G12" s="1275" t="n">
        <x:f>IFERROR(F12/B12,0)</x:f>
        <x:v>0.16763440860215056</x:v>
      </x:c>
      <x:c r="H12" s="1344" t="n">
        <x:f>IFERROR(B12/B11-1,0)</x:f>
        <x:v>0.027624309392265234</x:v>
      </x:c>
      <x:c r="I12" s="1103"/>
      <x:c r="J12" s="1103"/>
      <x:c r="K12" s="1103"/>
      <x:c r="L12" s="1103"/>
    </x:row>
    <x:row r="13">
      <x:c r="A13" s="999" t="str">
        <x:v>Août</x:v>
      </x:c>
      <x:c r="B13" s="1274" t="n">
        <x:v>95500</x:v>
      </x:c>
      <x:c r="C13" s="1274" t="n">
        <x:f>B13*'12 Parametres'!$B$7</x:f>
        <x:v>28650</x:v>
      </x:c>
      <x:c r="D13" s="1274" t="n">
        <x:f>B13*'12 Parametres'!$B$8</x:f>
        <x:v>33425</x:v>
      </x:c>
      <x:c r="E13" s="1274" t="n">
        <x:f>16000*(1+0.01*(ROW()-6))</x:f>
        <x:v>17120</x:v>
      </x:c>
      <x:c r="F13" s="1274" t="n">
        <x:f>B13-C13-D13-E13</x:f>
        <x:v>16305</x:v>
      </x:c>
      <x:c r="G13" s="1275" t="n">
        <x:f>IFERROR(F13/B13,0)</x:f>
        <x:v>0.17073298429319372</x:v>
      </x:c>
      <x:c r="H13" s="1344" t="n">
        <x:f>IFERROR(B13/B12-1,0)</x:f>
        <x:v>0.026881720430107503</x:v>
      </x:c>
      <x:c r="I13" s="1103"/>
      <x:c r="J13" s="1103"/>
      <x:c r="K13" s="1103"/>
      <x:c r="L13" s="1103"/>
    </x:row>
    <x:row r="14">
      <x:c r="A14" s="999" t="str">
        <x:v>Septembre</x:v>
      </x:c>
      <x:c r="B14" s="1274" t="n">
        <x:v>98000</x:v>
      </x:c>
      <x:c r="C14" s="1274" t="n">
        <x:f>B14*'12 Parametres'!$B$7</x:f>
        <x:v>29400</x:v>
      </x:c>
      <x:c r="D14" s="1274" t="n">
        <x:f>B14*'12 Parametres'!$B$8</x:f>
        <x:v>34300</x:v>
      </x:c>
      <x:c r="E14" s="1274" t="n">
        <x:f>16000*(1+0.01*(ROW()-6))</x:f>
        <x:v>17280</x:v>
      </x:c>
      <x:c r="F14" s="1274" t="n">
        <x:f>B14-C14-D14-E14</x:f>
        <x:v>17020</x:v>
      </x:c>
      <x:c r="G14" s="1275" t="n">
        <x:f>IFERROR(F14/B14,0)</x:f>
        <x:v>0.1736734693877551</x:v>
      </x:c>
      <x:c r="H14" s="1344" t="n">
        <x:f>IFERROR(B14/B13-1,0)</x:f>
        <x:v>0.02617801047120416</x:v>
      </x:c>
      <x:c r="I14" s="1103"/>
      <x:c r="J14" s="1103"/>
      <x:c r="K14" s="1103"/>
      <x:c r="L14" s="1103"/>
    </x:row>
    <x:row r="15">
      <x:c r="A15" s="999" t="str">
        <x:v>Octobre</x:v>
      </x:c>
      <x:c r="B15" s="1274" t="n">
        <x:v>100500</x:v>
      </x:c>
      <x:c r="C15" s="1274" t="n">
        <x:f>B15*'12 Parametres'!$B$7</x:f>
        <x:v>30150</x:v>
      </x:c>
      <x:c r="D15" s="1274" t="n">
        <x:f>B15*'12 Parametres'!$B$8</x:f>
        <x:v>35175</x:v>
      </x:c>
      <x:c r="E15" s="1274" t="n">
        <x:f>16000*(1+0.01*(ROW()-6))</x:f>
        <x:v>17440</x:v>
      </x:c>
      <x:c r="F15" s="1274" t="n">
        <x:f>B15-C15-D15-E15</x:f>
        <x:v>17735</x:v>
      </x:c>
      <x:c r="G15" s="1275" t="n">
        <x:f>IFERROR(F15/B15,0)</x:f>
        <x:v>0.1764676616915423</x:v>
      </x:c>
      <x:c r="H15" s="1344" t="n">
        <x:f>IFERROR(B15/B14-1,0)</x:f>
        <x:v>0.025510204081632626</x:v>
      </x:c>
      <x:c r="I15" s="1103"/>
      <x:c r="J15" s="1103"/>
      <x:c r="K15" s="1103"/>
      <x:c r="L15" s="1103"/>
    </x:row>
    <x:row r="16">
      <x:c r="A16" s="999" t="str">
        <x:v>Novembre</x:v>
      </x:c>
      <x:c r="B16" s="1274" t="n">
        <x:v>103000</x:v>
      </x:c>
      <x:c r="C16" s="1274" t="n">
        <x:f>B16*'12 Parametres'!$B$7</x:f>
        <x:v>30900</x:v>
      </x:c>
      <x:c r="D16" s="1274" t="n">
        <x:f>B16*'12 Parametres'!$B$8</x:f>
        <x:v>36050</x:v>
      </x:c>
      <x:c r="E16" s="1274" t="n">
        <x:f>16000*(1+0.01*(ROW()-6))</x:f>
        <x:v>17600</x:v>
      </x:c>
      <x:c r="F16" s="1274" t="n">
        <x:f>B16-C16-D16-E16</x:f>
        <x:v>18450</x:v>
      </x:c>
      <x:c r="G16" s="1275" t="n">
        <x:f>IFERROR(F16/B16,0)</x:f>
        <x:v>0.17912621359223302</x:v>
      </x:c>
      <x:c r="H16" s="1344" t="n">
        <x:f>IFERROR(B16/B15-1,0)</x:f>
        <x:v>0.02487562189054726</x:v>
      </x:c>
      <x:c r="I16" s="1103"/>
      <x:c r="J16" s="1103"/>
      <x:c r="K16" s="1103"/>
      <x:c r="L16" s="1103"/>
    </x:row>
    <x:row r="17">
      <x:c r="A17" s="1002" t="str">
        <x:v>Décembre</x:v>
      </x:c>
      <x:c r="B17" s="1277" t="n">
        <x:v>105500</x:v>
      </x:c>
      <x:c r="C17" s="1277" t="n">
        <x:f>B17*'12 Parametres'!$B$7</x:f>
        <x:v>31650</x:v>
      </x:c>
      <x:c r="D17" s="1277" t="n">
        <x:f>B17*'12 Parametres'!$B$8</x:f>
        <x:v>36925</x:v>
      </x:c>
      <x:c r="E17" s="1277" t="n">
        <x:f>16000*(1+0.01*(ROW()-6))</x:f>
        <x:v>17760</x:v>
      </x:c>
      <x:c r="F17" s="1277" t="n">
        <x:f>B17-C17-D17-E17</x:f>
        <x:v>19165</x:v>
      </x:c>
      <x:c r="G17" s="1278" t="n">
        <x:f>IFERROR(F17/B17,0)</x:f>
        <x:v>0.18165876777251186</x:v>
      </x:c>
      <x:c r="H17" s="1345" t="n">
        <x:f>IFERROR(B17/B16-1,0)</x:f>
        <x:v>0.024271844660194164</x:v>
      </x:c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  <x:drawing xmlns:r="http://schemas.openxmlformats.org/officeDocument/2006/relationships" r:id="Rb13b89ad470440d2"/>
</x:worksheet>
</file>

<file path=xl/worksheets/sheet1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101" t="str">
        <x:v>TABLEAU DES KPI</x:v>
      </x:c>
      <x:c r="B1" s="1101"/>
      <x:c r="C1" s="1101"/>
      <x:c r="D1" s="1101"/>
      <x:c r="E1" s="1101"/>
      <x:c r="F1" s="1101"/>
      <x:c r="G1" s="1101"/>
      <x:c r="H1" s="1101"/>
      <x:c r="I1" s="1101"/>
      <x:c r="J1" s="1101"/>
      <x:c r="K1" s="1101"/>
      <x:c r="L1" s="1101"/>
    </x:row>
    <x:row r="2">
      <x:c r="A2" s="1101"/>
      <x:c r="B2" s="1101"/>
      <x:c r="C2" s="1101"/>
      <x:c r="D2" s="1101"/>
      <x:c r="E2" s="1101"/>
      <x:c r="F2" s="1101"/>
      <x:c r="G2" s="1101"/>
      <x:c r="H2" s="1101"/>
      <x:c r="I2" s="1101"/>
      <x:c r="J2" s="1101"/>
      <x:c r="K2" s="1101"/>
      <x:c r="L2" s="1101"/>
    </x:row>
    <x:row r="3">
      <x:c r="A3" s="1102" t="str">
        <x:v>Comparaison des indicateurs aux objectifs.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349" t="str">
        <x:v>KPI</x:v>
      </x:c>
      <x:c r="B5" s="1349" t="str">
        <x:v>Valeur actuelle</x:v>
      </x:c>
      <x:c r="C5" s="1349" t="str">
        <x:v>Objectif</x:v>
      </x:c>
      <x:c r="D5" s="1349" t="str">
        <x:v>Écart</x:v>
      </x:c>
      <x:c r="E5" s="1349" t="str">
        <x:v>Unité</x:v>
      </x:c>
      <x:c r="F5" s="1349" t="str">
        <x:v>Statut</x:v>
      </x:c>
      <x:c r="G5" s="1349" t="str">
        <x:v>Formule métier</x:v>
      </x:c>
      <x:c r="H5" s="1349" t="str">
        <x:v>Priorité</x:v>
      </x:c>
      <x:c r="I5" s="1103"/>
      <x:c r="J5" s="1103"/>
      <x:c r="K5" s="1103"/>
      <x:c r="L5" s="1103"/>
    </x:row>
    <x:row r="6">
      <x:c r="A6" s="996" t="str">
        <x:v>Chiffre d'affaires</x:v>
      </x:c>
      <x:c r="B6" s="1271" t="n">
        <x:f>SUM('02 Ventes'!G6:G36)</x:f>
        <x:v>91280</x:v>
      </x:c>
      <x:c r="C6" s="1271" t="n">
        <x:f>'12 Parametres'!B6</x:f>
        <x:v>90000</x:v>
      </x:c>
      <x:c r="D6" s="1271" t="n">
        <x:f>B6-C6</x:f>
        <x:v>1280</x:v>
      </x:c>
      <x:c r="E6" s="997" t="str">
        <x:v>€</x:v>
      </x:c>
      <x:c r="F6" s="997" t="str">
        <x:f>IF(B6&gt;=C6,"OK","À surveiller")</x:f>
        <x:v>OK</x:v>
      </x:c>
      <x:c r="G6" s="997" t="str">
        <x:v>Somme des ventes</x:v>
      </x:c>
      <x:c r="H6" s="998" t="str">
        <x:v>Haute</x:v>
      </x:c>
      <x:c r="I6" s="1103"/>
      <x:c r="J6" s="1103"/>
      <x:c r="K6" s="1103"/>
      <x:c r="L6" s="1103"/>
    </x:row>
    <x:row r="7">
      <x:c r="A7" s="999" t="str">
        <x:v>Ticket moyen</x:v>
      </x:c>
      <x:c r="B7" s="1274" t="n">
        <x:f>IFERROR(B6/SUM('02 Ventes'!C6:C36),0)</x:f>
        <x:v>27.41141141141141</x:v>
      </x:c>
      <x:c r="C7" s="1274" t="n">
        <x:f>'12 Parametres'!B10</x:f>
        <x:v>28</x:v>
      </x:c>
      <x:c r="D7" s="1274" t="n">
        <x:f>B7-C7</x:f>
        <x:v>-0.5885885885885891</x:v>
      </x:c>
      <x:c r="E7" s="1000" t="str">
        <x:v>€</x:v>
      </x:c>
      <x:c r="F7" s="1000" t="str">
        <x:f>IF(B7&gt;=C7,"OK","À surveiller")</x:f>
        <x:v>À surveiller</x:v>
      </x:c>
      <x:c r="G7" s="1000" t="str">
        <x:v>CA / couverts</x:v>
      </x:c>
      <x:c r="H7" s="1001" t="str">
        <x:v>Haute</x:v>
      </x:c>
      <x:c r="I7" s="1103"/>
      <x:c r="J7" s="1103"/>
      <x:c r="K7" s="1103"/>
      <x:c r="L7" s="1103"/>
    </x:row>
    <x:row r="8">
      <x:c r="A8" s="999" t="str">
        <x:v>Food cost</x:v>
      </x:c>
      <x:c r="B8" s="1275" t="n">
        <x:f>IFERROR(SUM('03 Achats'!H6:H15)/B6,0)</x:f>
        <x:v>0.053122261174408415</x:v>
      </x:c>
      <x:c r="C8" s="1275" t="n">
        <x:f>'12 Parametres'!B7</x:f>
        <x:v>0.3</x:v>
      </x:c>
      <x:c r="D8" s="1275" t="n">
        <x:f>B8-C8</x:f>
        <x:v>-0.24687773882559158</x:v>
      </x:c>
      <x:c r="E8" s="1000" t="str">
        <x:v>%</x:v>
      </x:c>
      <x:c r="F8" s="1000" t="str">
        <x:f>IF(B8&lt;=C8,"OK","À surveiller")</x:f>
        <x:v>OK</x:v>
      </x:c>
      <x:c r="G8" s="1000" t="str">
        <x:v>Achats / CA</x:v>
      </x:c>
      <x:c r="H8" s="1001" t="str">
        <x:v>Haute</x:v>
      </x:c>
      <x:c r="I8" s="1103"/>
      <x:c r="J8" s="1103"/>
      <x:c r="K8" s="1103"/>
      <x:c r="L8" s="1103"/>
    </x:row>
    <x:row r="9">
      <x:c r="A9" s="999" t="str">
        <x:v>Coût personnel</x:v>
      </x:c>
      <x:c r="B9" s="1275" t="n">
        <x:f>IFERROR(SUM('05 Personnel'!G6:G13)/B6,0)</x:f>
        <x:v>0.20097365249780894</x:v>
      </x:c>
      <x:c r="C9" s="1275" t="n">
        <x:f>'12 Parametres'!B8</x:f>
        <x:v>0.35</x:v>
      </x:c>
      <x:c r="D9" s="1275" t="n">
        <x:f>B9-C9</x:f>
        <x:v>-0.14902634750219104</x:v>
      </x:c>
      <x:c r="E9" s="1000" t="str">
        <x:v>%</x:v>
      </x:c>
      <x:c r="F9" s="1000" t="str">
        <x:f>IF(B9&lt;=C9,"OK","À surveiller")</x:f>
        <x:v>OK</x:v>
      </x:c>
      <x:c r="G9" s="1000" t="str">
        <x:v>Personnel / CA</x:v>
      </x:c>
      <x:c r="H9" s="1001" t="str">
        <x:v>Haute</x:v>
      </x:c>
      <x:c r="I9" s="1103"/>
      <x:c r="J9" s="1103"/>
      <x:c r="K9" s="1103"/>
      <x:c r="L9" s="1103"/>
    </x:row>
    <x:row r="10">
      <x:c r="A10" s="999" t="str">
        <x:v>Gaspillage</x:v>
      </x:c>
      <x:c r="B10" s="1275" t="n">
        <x:f>IFERROR(SUM('07 Gaspillage'!G6:G11)/B6,0)</x:f>
        <x:v>0.0031770376862401404</x:v>
      </x:c>
      <x:c r="C10" s="1275" t="n">
        <x:f>'12 Parametres'!B9</x:f>
        <x:v>0.015</x:v>
      </x:c>
      <x:c r="D10" s="1275" t="n">
        <x:f>B10-C10</x:f>
        <x:v>-0.01182296231375986</x:v>
      </x:c>
      <x:c r="E10" s="1000" t="str">
        <x:v>%</x:v>
      </x:c>
      <x:c r="F10" s="1000" t="str">
        <x:f>IF(B10&lt;=C10,"OK","À surveiller")</x:f>
        <x:v>OK</x:v>
      </x:c>
      <x:c r="G10" s="1000" t="str">
        <x:v>Pertes / CA</x:v>
      </x:c>
      <x:c r="H10" s="1001" t="str">
        <x:v>Moyenne</x:v>
      </x:c>
      <x:c r="I10" s="1103"/>
      <x:c r="J10" s="1103"/>
      <x:c r="K10" s="1103"/>
      <x:c r="L10" s="1103"/>
    </x:row>
    <x:row r="11">
      <x:c r="A11" s="999" t="str">
        <x:v>Satisfaction</x:v>
      </x:c>
      <x:c r="B11" s="1350" t="n">
        <x:f>AVERAGE('08 Satisfaction'!C6:C12)</x:f>
        <x:v>4.257142857142857</x:v>
      </x:c>
      <x:c r="C11" s="1350" t="n">
        <x:f>'12 Parametres'!B11</x:f>
        <x:v>4.5</x:v>
      </x:c>
      <x:c r="D11" s="1350" t="n">
        <x:f>B11-C11</x:f>
        <x:v>-0.24285714285714288</x:v>
      </x:c>
      <x:c r="E11" s="1000" t="str">
        <x:v>/5</x:v>
      </x:c>
      <x:c r="F11" s="1000" t="str">
        <x:f>IF(B11&gt;=C11,"OK","À surveiller")</x:f>
        <x:v>À surveiller</x:v>
      </x:c>
      <x:c r="G11" s="1000" t="str">
        <x:v>Moyenne des notes</x:v>
      </x:c>
      <x:c r="H11" s="1001" t="str">
        <x:v>Moyenne</x:v>
      </x:c>
      <x:c r="I11" s="1103"/>
      <x:c r="J11" s="1103"/>
      <x:c r="K11" s="1103"/>
      <x:c r="L11" s="1103"/>
    </x:row>
    <x:row r="12">
      <x:c r="A12" s="999" t="str">
        <x:v>Taux de remplissage</x:v>
      </x:c>
      <x:c r="B12" s="1275" t="n">
        <x:f>'12 Parametres'!B12</x:f>
        <x:v>0.8</x:v>
      </x:c>
      <x:c r="C12" s="1275" t="n">
        <x:f>'12 Parametres'!B12</x:f>
        <x:v>0.8</x:v>
      </x:c>
      <x:c r="D12" s="1275" t="n">
        <x:f>B12-C12</x:f>
        <x:v>0</x:v>
      </x:c>
      <x:c r="E12" s="1000" t="str">
        <x:v>%</x:v>
      </x:c>
      <x:c r="F12" s="1000" t="str">
        <x:f>IF(B12&gt;=C12,"OK","À surveiller")</x:f>
        <x:v>OK</x:v>
      </x:c>
      <x:c r="G12" s="1000" t="str">
        <x:v>Occupation</x:v>
      </x:c>
      <x:c r="H12" s="1001" t="str">
        <x:v>Haute</x:v>
      </x:c>
      <x:c r="I12" s="1103"/>
      <x:c r="J12" s="1103"/>
      <x:c r="K12" s="1103"/>
      <x:c r="L12" s="1103"/>
    </x:row>
    <x:row r="13">
      <x:c r="A13" s="1002" t="str">
        <x:v>Marge opérationnelle</x:v>
      </x:c>
      <x:c r="B13" s="1278" t="n">
        <x:f>IFERROR('09 Budget'!C11/'09 Budget'!C6,0)</x:f>
        <x:v>0.5731389680105171</x:v>
      </x:c>
      <x:c r="C13" s="1278" t="n">
        <x:v>0.15</x:v>
      </x:c>
      <x:c r="D13" s="1278" t="n">
        <x:f>B13-C13</x:f>
        <x:v>0.4231389680105171</x:v>
      </x:c>
      <x:c r="E13" s="1003" t="str">
        <x:v>%</x:v>
      </x:c>
      <x:c r="F13" s="1003" t="str">
        <x:f>IF(B13&gt;=C13,"OK","À surveiller")</x:f>
        <x:v>OK</x:v>
      </x:c>
      <x:c r="G13" s="1003" t="str">
        <x:v>Résultat / CA</x:v>
      </x:c>
      <x:c r="H13" s="1004" t="str">
        <x:v>Haute</x:v>
      </x:c>
      <x:c r="I13" s="1103"/>
      <x:c r="J13" s="1103"/>
      <x:c r="K13" s="1103"/>
      <x:c r="L13" s="1103"/>
    </x:row>
    <x:row r="14">
      <x:c r="A14" s="1103"/>
      <x:c r="B14" s="1103"/>
      <x:c r="C14" s="1103"/>
      <x:c r="D14" s="1103"/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42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>
      <x:c r="A1" s="1369" t="str">
        <x:v>PARAMÈTRES DU RESTAURANT</x:v>
      </x:c>
      <x:c r="B1" s="1369"/>
      <x:c r="C1" s="1369"/>
      <x:c r="D1" s="1369"/>
      <x:c r="E1" s="1369"/>
      <x:c r="F1" s="1369"/>
      <x:c r="G1" s="1369"/>
      <x:c r="H1" s="1369"/>
      <x:c r="I1" s="1369"/>
      <x:c r="J1" s="1369"/>
      <x:c r="K1" s="1369"/>
      <x:c r="L1" s="1369"/>
    </x:row>
    <x:row r="2">
      <x:c r="A2" s="1369"/>
      <x:c r="B2" s="1369"/>
      <x:c r="C2" s="1369"/>
      <x:c r="D2" s="1369"/>
      <x:c r="E2" s="1369"/>
      <x:c r="F2" s="1369"/>
      <x:c r="G2" s="1369"/>
      <x:c r="H2" s="1369"/>
      <x:c r="I2" s="1369"/>
      <x:c r="J2" s="1369"/>
      <x:c r="K2" s="1369"/>
      <x:c r="L2" s="1369"/>
    </x:row>
    <x:row r="3">
      <x:c r="A3" s="1102" t="str">
        <x:v>Hypothèses et seuils du modèle.</x:v>
      </x:c>
      <x:c r="B3" s="1102"/>
      <x:c r="C3" s="1102"/>
      <x:c r="D3" s="1102"/>
      <x:c r="E3" s="1102"/>
      <x:c r="F3" s="1102"/>
      <x:c r="G3" s="1102"/>
      <x:c r="H3" s="1102"/>
      <x:c r="I3" s="1102"/>
      <x:c r="J3" s="1102"/>
      <x:c r="K3" s="1102"/>
      <x:c r="L3" s="1102"/>
    </x:row>
    <x:row r="4">
      <x:c r="A4" s="1103"/>
      <x:c r="B4" s="1103"/>
      <x:c r="C4" s="1103"/>
      <x:c r="D4" s="1103"/>
      <x:c r="E4" s="1103"/>
      <x:c r="F4" s="1103"/>
      <x:c r="G4" s="1103"/>
      <x:c r="H4" s="1103"/>
      <x:c r="I4" s="1103"/>
      <x:c r="J4" s="1103"/>
      <x:c r="K4" s="1103"/>
      <x:c r="L4" s="1103"/>
    </x:row>
    <x:row r="5">
      <x:c r="A5" s="1354" t="str">
        <x:v>Paramètre</x:v>
      </x:c>
      <x:c r="B5" s="1354" t="str">
        <x:v>Valeur</x:v>
      </x:c>
      <x:c r="C5" s="1354" t="str">
        <x:v>Unité</x:v>
      </x:c>
      <x:c r="D5" s="1354" t="str">
        <x:v>Description</x:v>
      </x:c>
      <x:c r="E5" s="1103"/>
      <x:c r="F5" s="1103"/>
      <x:c r="G5" s="1103"/>
      <x:c r="H5" s="1103"/>
      <x:c r="I5" s="1103"/>
      <x:c r="J5" s="1103"/>
      <x:c r="K5" s="1103"/>
      <x:c r="L5" s="1103"/>
    </x:row>
    <x:row r="6">
      <x:c r="A6" s="996" t="str">
        <x:v>Objectif CA mensuel</x:v>
      </x:c>
      <x:c r="B6" s="1355" t="n">
        <x:v>90000</x:v>
      </x:c>
      <x:c r="C6" s="997" t="str">
        <x:v>€</x:v>
      </x:c>
      <x:c r="D6" s="998" t="str">
        <x:v>Objectif de chiffre d'affaires</x:v>
      </x:c>
      <x:c r="E6" s="1103"/>
      <x:c r="F6" s="1103"/>
      <x:c r="G6" s="1103"/>
      <x:c r="H6" s="1103"/>
      <x:c r="I6" s="1103"/>
      <x:c r="J6" s="1103"/>
      <x:c r="K6" s="1103"/>
      <x:c r="L6" s="1103"/>
    </x:row>
    <x:row r="7">
      <x:c r="A7" s="999" t="str">
        <x:v>Objectif food cost</x:v>
      </x:c>
      <x:c r="B7" s="1356" t="n">
        <x:v>0.3</x:v>
      </x:c>
      <x:c r="C7" s="1000" t="str">
        <x:v>%</x:v>
      </x:c>
      <x:c r="D7" s="1001" t="str">
        <x:v>Achats matières / CA</x:v>
      </x:c>
      <x:c r="E7" s="1103"/>
      <x:c r="F7" s="1103"/>
      <x:c r="G7" s="1103"/>
      <x:c r="H7" s="1103"/>
      <x:c r="I7" s="1103"/>
      <x:c r="J7" s="1103"/>
      <x:c r="K7" s="1103"/>
      <x:c r="L7" s="1103"/>
    </x:row>
    <x:row r="8">
      <x:c r="A8" s="999" t="str">
        <x:v>Objectif masse salariale</x:v>
      </x:c>
      <x:c r="B8" s="1356" t="n">
        <x:v>0.35</x:v>
      </x:c>
      <x:c r="C8" s="1000" t="str">
        <x:v>%</x:v>
      </x:c>
      <x:c r="D8" s="1001" t="str">
        <x:v>Personnel / CA</x:v>
      </x:c>
      <x:c r="E8" s="1103"/>
      <x:c r="F8" s="1103"/>
      <x:c r="G8" s="1103"/>
      <x:c r="H8" s="1103"/>
      <x:c r="I8" s="1103"/>
      <x:c r="J8" s="1103"/>
      <x:c r="K8" s="1103"/>
      <x:c r="L8" s="1103"/>
    </x:row>
    <x:row r="9">
      <x:c r="A9" s="999" t="str">
        <x:v>Objectif gaspillage</x:v>
      </x:c>
      <x:c r="B9" s="1356" t="n">
        <x:v>0.015</x:v>
      </x:c>
      <x:c r="C9" s="1000" t="str">
        <x:v>%</x:v>
      </x:c>
      <x:c r="D9" s="1001" t="str">
        <x:v>Pertes / CA</x:v>
      </x:c>
      <x:c r="E9" s="1103"/>
      <x:c r="F9" s="1103"/>
      <x:c r="G9" s="1103"/>
      <x:c r="H9" s="1103"/>
      <x:c r="I9" s="1103"/>
      <x:c r="J9" s="1103"/>
      <x:c r="K9" s="1103"/>
      <x:c r="L9" s="1103"/>
    </x:row>
    <x:row r="10">
      <x:c r="A10" s="999" t="str">
        <x:v>Objectif ticket moyen</x:v>
      </x:c>
      <x:c r="B10" s="1357" t="n">
        <x:v>28</x:v>
      </x:c>
      <x:c r="C10" s="1000" t="str">
        <x:v>€</x:v>
      </x:c>
      <x:c r="D10" s="1001" t="str">
        <x:v>CA moyen par couvert</x:v>
      </x:c>
      <x:c r="E10" s="1103"/>
      <x:c r="F10" s="1103"/>
      <x:c r="G10" s="1103"/>
      <x:c r="H10" s="1103"/>
      <x:c r="I10" s="1103"/>
      <x:c r="J10" s="1103"/>
      <x:c r="K10" s="1103"/>
      <x:c r="L10" s="1103"/>
    </x:row>
    <x:row r="11">
      <x:c r="A11" s="999" t="str">
        <x:v>Objectif satisfaction</x:v>
      </x:c>
      <x:c r="B11" s="1358" t="n">
        <x:v>4.5</x:v>
      </x:c>
      <x:c r="C11" s="1000" t="str">
        <x:v>/5</x:v>
      </x:c>
      <x:c r="D11" s="1001" t="str">
        <x:v>Note moyenne visée</x:v>
      </x:c>
      <x:c r="E11" s="1103"/>
      <x:c r="F11" s="1103"/>
      <x:c r="G11" s="1103"/>
      <x:c r="H11" s="1103"/>
      <x:c r="I11" s="1103"/>
      <x:c r="J11" s="1103"/>
      <x:c r="K11" s="1103"/>
      <x:c r="L11" s="1103"/>
    </x:row>
    <x:row r="12">
      <x:c r="A12" s="999" t="str">
        <x:v>Objectif remplissage</x:v>
      </x:c>
      <x:c r="B12" s="1356" t="n">
        <x:v>0.8</x:v>
      </x:c>
      <x:c r="C12" s="1000" t="str">
        <x:v>%</x:v>
      </x:c>
      <x:c r="D12" s="1001" t="str">
        <x:v>Taux d'occupation</x:v>
      </x:c>
      <x:c r="E12" s="1103"/>
      <x:c r="F12" s="1103"/>
      <x:c r="G12" s="1103"/>
      <x:c r="H12" s="1103"/>
      <x:c r="I12" s="1103"/>
      <x:c r="J12" s="1103"/>
      <x:c r="K12" s="1103"/>
      <x:c r="L12" s="1103"/>
    </x:row>
    <x:row r="13">
      <x:c r="A13" s="999" t="str">
        <x:v>Nombre de salariés</x:v>
      </x:c>
      <x:c r="B13" s="1359" t="n">
        <x:v>8</x:v>
      </x:c>
      <x:c r="C13" s="1000" t="str">
        <x:v>personnes</x:v>
      </x:c>
      <x:c r="D13" s="1001" t="str">
        <x:v>Effectif moyen</x:v>
      </x:c>
      <x:c r="E13" s="1103"/>
      <x:c r="F13" s="1103"/>
      <x:c r="G13" s="1103"/>
      <x:c r="H13" s="1103"/>
      <x:c r="I13" s="1103"/>
      <x:c r="J13" s="1103"/>
      <x:c r="K13" s="1103"/>
      <x:c r="L13" s="1103"/>
    </x:row>
    <x:row r="14">
      <x:c r="A14" s="1002" t="str">
        <x:v>Jours d'ouverture</x:v>
      </x:c>
      <x:c r="B14" s="1360" t="n">
        <x:v>26</x:v>
      </x:c>
      <x:c r="C14" s="1003" t="str">
        <x:v>jours</x:v>
      </x:c>
      <x:c r="D14" s="1004" t="str">
        <x:v>Ouverture mensuelle</x:v>
      </x:c>
      <x:c r="E14" s="1103"/>
      <x:c r="F14" s="1103"/>
      <x:c r="G14" s="1103"/>
      <x:c r="H14" s="1103"/>
      <x:c r="I14" s="1103"/>
      <x:c r="J14" s="1103"/>
      <x:c r="K14" s="1103"/>
      <x:c r="L14" s="1103"/>
    </x:row>
    <x:row r="15">
      <x:c r="A15" s="1103"/>
      <x:c r="B15" s="1103"/>
      <x:c r="C15" s="1103"/>
      <x:c r="D15" s="1103"/>
      <x:c r="E15" s="1103"/>
      <x:c r="F15" s="1103"/>
      <x:c r="G15" s="1103"/>
      <x:c r="H15" s="1103"/>
      <x:c r="I15" s="1103"/>
      <x:c r="J15" s="1103"/>
      <x:c r="K15" s="1103"/>
      <x:c r="L15" s="1103"/>
    </x:row>
    <x:row r="16">
      <x:c r="A16" s="1103"/>
      <x:c r="B16" s="1103"/>
      <x:c r="C16" s="1103"/>
      <x:c r="D16" s="1103"/>
      <x:c r="E16" s="1103"/>
      <x:c r="F16" s="1103"/>
      <x:c r="G16" s="1103"/>
      <x:c r="H16" s="1103"/>
      <x:c r="I16" s="1103"/>
      <x:c r="J16" s="1103"/>
      <x:c r="K16" s="1103"/>
      <x:c r="L16" s="1103"/>
    </x:row>
    <x:row r="17">
      <x:c r="A17" s="1103"/>
      <x:c r="B17" s="1103"/>
      <x:c r="C17" s="1103"/>
      <x:c r="D17" s="1103"/>
      <x:c r="E17" s="1103"/>
      <x:c r="F17" s="1103"/>
      <x:c r="G17" s="1103"/>
      <x:c r="H17" s="1103"/>
      <x:c r="I17" s="1103"/>
      <x:c r="J17" s="1103"/>
      <x:c r="K17" s="1103"/>
      <x:c r="L17" s="1103"/>
    </x:row>
    <x:row r="18">
      <x:c r="A18" s="1103"/>
      <x:c r="B18" s="1103"/>
      <x:c r="C18" s="1103"/>
      <x:c r="D18" s="1103"/>
      <x:c r="E18" s="1103"/>
      <x:c r="F18" s="1103"/>
      <x:c r="G18" s="1103"/>
      <x:c r="H18" s="1103"/>
      <x:c r="I18" s="1103"/>
      <x:c r="J18" s="1103"/>
      <x:c r="K18" s="1103"/>
      <x:c r="L18" s="1103"/>
    </x:row>
    <x:row r="19">
      <x:c r="A19" s="1103"/>
      <x:c r="B19" s="1103"/>
      <x:c r="C19" s="1103"/>
      <x:c r="D19" s="1103"/>
      <x:c r="E19" s="1103"/>
      <x:c r="F19" s="1103"/>
      <x:c r="G19" s="1103"/>
      <x:c r="H19" s="1103"/>
      <x:c r="I19" s="1103"/>
      <x:c r="J19" s="1103"/>
      <x:c r="K19" s="1103"/>
      <x:c r="L19" s="1103"/>
    </x:row>
    <x:row r="20">
      <x:c r="A20" s="1103"/>
      <x:c r="B20" s="1103"/>
      <x:c r="C20" s="1103"/>
      <x:c r="D20" s="1103"/>
      <x:c r="E20" s="1103"/>
      <x:c r="F20" s="1103"/>
      <x:c r="G20" s="1103"/>
      <x:c r="H20" s="1103"/>
      <x:c r="I20" s="1103"/>
      <x:c r="J20" s="1103"/>
      <x:c r="K20" s="1103"/>
      <x:c r="L20" s="1103"/>
    </x:row>
    <x:row r="21">
      <x:c r="A21" s="1103"/>
      <x:c r="B21" s="1103"/>
      <x:c r="C21" s="1103"/>
      <x:c r="D21" s="1103"/>
      <x:c r="E21" s="1103"/>
      <x:c r="F21" s="1103"/>
      <x:c r="G21" s="1103"/>
      <x:c r="H21" s="1103"/>
      <x:c r="I21" s="1103"/>
      <x:c r="J21" s="1103"/>
      <x:c r="K21" s="1103"/>
      <x:c r="L21" s="1103"/>
    </x:row>
    <x:row r="22">
      <x:c r="A22" s="1103"/>
      <x:c r="B22" s="1103"/>
      <x:c r="C22" s="1103"/>
      <x:c r="D22" s="1103"/>
      <x:c r="E22" s="1103"/>
      <x:c r="F22" s="1103"/>
      <x:c r="G22" s="1103"/>
      <x:c r="H22" s="1103"/>
      <x:c r="I22" s="1103"/>
      <x:c r="J22" s="1103"/>
      <x:c r="K22" s="1103"/>
      <x:c r="L22" s="1103"/>
    </x:row>
    <x:row r="23">
      <x:c r="A23" s="1103"/>
      <x:c r="B23" s="1103"/>
      <x:c r="C23" s="1103"/>
      <x:c r="D23" s="1103"/>
      <x:c r="E23" s="1103"/>
      <x:c r="F23" s="1103"/>
      <x:c r="G23" s="1103"/>
      <x:c r="H23" s="1103"/>
      <x:c r="I23" s="1103"/>
      <x:c r="J23" s="1103"/>
      <x:c r="K23" s="1103"/>
      <x:c r="L23" s="1103"/>
    </x:row>
    <x:row r="24">
      <x:c r="A24" s="1103"/>
      <x:c r="B24" s="1103"/>
      <x:c r="C24" s="1103"/>
      <x:c r="D24" s="1103"/>
      <x:c r="E24" s="1103"/>
      <x:c r="F24" s="1103"/>
      <x:c r="G24" s="1103"/>
      <x:c r="H24" s="1103"/>
      <x:c r="I24" s="1103"/>
      <x:c r="J24" s="1103"/>
      <x:c r="K24" s="1103"/>
      <x:c r="L24" s="1103"/>
    </x:row>
    <x:row r="25">
      <x:c r="A25" s="1103"/>
      <x:c r="B25" s="1103"/>
      <x:c r="C25" s="1103"/>
      <x:c r="D25" s="1103"/>
      <x:c r="E25" s="1103"/>
      <x:c r="F25" s="1103"/>
      <x:c r="G25" s="1103"/>
      <x:c r="H25" s="1103"/>
      <x:c r="I25" s="1103"/>
      <x:c r="J25" s="1103"/>
      <x:c r="K25" s="1103"/>
      <x:c r="L25" s="1103"/>
    </x:row>
    <x:row r="26">
      <x:c r="A26" s="1103"/>
      <x:c r="B26" s="1103"/>
      <x:c r="C26" s="1103"/>
      <x:c r="D26" s="1103"/>
      <x:c r="E26" s="1103"/>
      <x:c r="F26" s="1103"/>
      <x:c r="G26" s="1103"/>
      <x:c r="H26" s="1103"/>
      <x:c r="I26" s="1103"/>
      <x:c r="J26" s="1103"/>
      <x:c r="K26" s="1103"/>
      <x:c r="L26" s="1103"/>
    </x:row>
    <x:row r="27">
      <x:c r="A27" s="1103"/>
      <x:c r="B27" s="1103"/>
      <x:c r="C27" s="1103"/>
      <x:c r="D27" s="1103"/>
      <x:c r="E27" s="1103"/>
      <x:c r="F27" s="1103"/>
      <x:c r="G27" s="1103"/>
      <x:c r="H27" s="1103"/>
      <x:c r="I27" s="1103"/>
      <x:c r="J27" s="1103"/>
      <x:c r="K27" s="1103"/>
      <x:c r="L27" s="1103"/>
    </x:row>
    <x:row r="28">
      <x:c r="A28" s="1103"/>
      <x:c r="B28" s="1103"/>
      <x:c r="C28" s="1103"/>
      <x:c r="D28" s="1103"/>
      <x:c r="E28" s="1103"/>
      <x:c r="F28" s="1103"/>
      <x:c r="G28" s="1103"/>
      <x:c r="H28" s="1103"/>
      <x:c r="I28" s="1103"/>
      <x:c r="J28" s="1103"/>
      <x:c r="K28" s="1103"/>
      <x:c r="L28" s="1103"/>
    </x:row>
    <x:row r="29">
      <x:c r="A29" s="1103"/>
      <x:c r="B29" s="1103"/>
      <x:c r="C29" s="1103"/>
      <x:c r="D29" s="1103"/>
      <x:c r="E29" s="1103"/>
      <x:c r="F29" s="1103"/>
      <x:c r="G29" s="1103"/>
      <x:c r="H29" s="1103"/>
      <x:c r="I29" s="1103"/>
      <x:c r="J29" s="1103"/>
      <x:c r="K29" s="1103"/>
      <x:c r="L29" s="1103"/>
    </x:row>
    <x:row r="30">
      <x:c r="A30" s="1103"/>
      <x:c r="B30" s="1103"/>
      <x:c r="C30" s="1103"/>
      <x:c r="D30" s="1103"/>
      <x:c r="E30" s="1103"/>
      <x:c r="F30" s="1103"/>
      <x:c r="G30" s="1103"/>
      <x:c r="H30" s="1103"/>
      <x:c r="I30" s="1103"/>
      <x:c r="J30" s="1103"/>
      <x:c r="K30" s="1103"/>
      <x:c r="L30" s="1103"/>
    </x:row>
    <x:row r="31">
      <x:c r="A31" s="1103"/>
      <x:c r="B31" s="1103"/>
      <x:c r="C31" s="1103"/>
      <x:c r="D31" s="1103"/>
      <x:c r="E31" s="1103"/>
      <x:c r="F31" s="1103"/>
      <x:c r="G31" s="1103"/>
      <x:c r="H31" s="1103"/>
      <x:c r="I31" s="1103"/>
      <x:c r="J31" s="1103"/>
      <x:c r="K31" s="1103"/>
      <x:c r="L31" s="1103"/>
    </x:row>
    <x:row r="32">
      <x:c r="A32" s="1103"/>
      <x:c r="B32" s="1103"/>
      <x:c r="C32" s="1103"/>
      <x:c r="D32" s="1103"/>
      <x:c r="E32" s="1103"/>
      <x:c r="F32" s="1103"/>
      <x:c r="G32" s="1103"/>
      <x:c r="H32" s="1103"/>
      <x:c r="I32" s="1103"/>
      <x:c r="J32" s="1103"/>
      <x:c r="K32" s="1103"/>
      <x:c r="L32" s="1103"/>
    </x:row>
    <x:row r="33">
      <x:c r="A33" s="1103"/>
      <x:c r="B33" s="1103"/>
      <x:c r="C33" s="1103"/>
      <x:c r="D33" s="1103"/>
      <x:c r="E33" s="1103"/>
      <x:c r="F33" s="1103"/>
      <x:c r="G33" s="1103"/>
      <x:c r="H33" s="1103"/>
      <x:c r="I33" s="1103"/>
      <x:c r="J33" s="1103"/>
      <x:c r="K33" s="1103"/>
      <x:c r="L33" s="1103"/>
    </x:row>
    <x:row r="34">
      <x:c r="A34" s="1103"/>
      <x:c r="B34" s="1103"/>
      <x:c r="C34" s="1103"/>
      <x:c r="D34" s="1103"/>
      <x:c r="E34" s="1103"/>
      <x:c r="F34" s="1103"/>
      <x:c r="G34" s="1103"/>
      <x:c r="H34" s="1103"/>
      <x:c r="I34" s="1103"/>
      <x:c r="J34" s="1103"/>
      <x:c r="K34" s="1103"/>
      <x:c r="L34" s="1103"/>
    </x:row>
    <x:row r="35">
      <x:c r="A35" s="1103"/>
      <x:c r="B35" s="1103"/>
      <x:c r="C35" s="1103"/>
      <x:c r="D35" s="1103"/>
      <x:c r="E35" s="1103"/>
      <x:c r="F35" s="1103"/>
      <x:c r="G35" s="1103"/>
      <x:c r="H35" s="1103"/>
      <x:c r="I35" s="1103"/>
      <x:c r="J35" s="1103"/>
      <x:c r="K35" s="1103"/>
      <x:c r="L35" s="1103"/>
    </x:row>
    <x:row r="36">
      <x:c r="A36" s="1103"/>
      <x:c r="B36" s="1103"/>
      <x:c r="C36" s="1103"/>
      <x:c r="D36" s="1103"/>
      <x:c r="E36" s="1103"/>
      <x:c r="F36" s="1103"/>
      <x:c r="G36" s="1103"/>
      <x:c r="H36" s="1103"/>
      <x:c r="I36" s="1103"/>
      <x:c r="J36" s="1103"/>
      <x:c r="K36" s="1103"/>
      <x:c r="L36" s="1103"/>
    </x:row>
    <x:row r="37">
      <x:c r="A37" s="1103"/>
      <x:c r="B37" s="1103"/>
      <x:c r="C37" s="1103"/>
      <x:c r="D37" s="1103"/>
      <x:c r="E37" s="1103"/>
      <x:c r="F37" s="1103"/>
      <x:c r="G37" s="1103"/>
      <x:c r="H37" s="1103"/>
      <x:c r="I37" s="1103"/>
      <x:c r="J37" s="1103"/>
      <x:c r="K37" s="1103"/>
      <x:c r="L37" s="1103"/>
    </x:row>
    <x:row r="38">
      <x:c r="A38" s="1103"/>
      <x:c r="B38" s="1103"/>
      <x:c r="C38" s="1103"/>
      <x:c r="D38" s="1103"/>
      <x:c r="E38" s="1103"/>
      <x:c r="F38" s="1103"/>
      <x:c r="G38" s="1103"/>
      <x:c r="H38" s="1103"/>
      <x:c r="I38" s="1103"/>
      <x:c r="J38" s="1103"/>
      <x:c r="K38" s="1103"/>
      <x:c r="L38" s="1103"/>
    </x:row>
    <x:row r="39">
      <x:c r="A39" s="1103"/>
      <x:c r="B39" s="1103"/>
      <x:c r="C39" s="1103"/>
      <x:c r="D39" s="1103"/>
      <x:c r="E39" s="1103"/>
      <x:c r="F39" s="1103"/>
      <x:c r="G39" s="1103"/>
      <x:c r="H39" s="1103"/>
      <x:c r="I39" s="1103"/>
      <x:c r="J39" s="1103"/>
      <x:c r="K39" s="1103"/>
      <x:c r="L39" s="1103"/>
    </x:row>
    <x:row r="40">
      <x:c r="A40" s="1103"/>
      <x:c r="B40" s="1103"/>
      <x:c r="C40" s="1103"/>
      <x:c r="D40" s="1103"/>
      <x:c r="E40" s="1103"/>
      <x:c r="F40" s="1103"/>
      <x:c r="G40" s="1103"/>
      <x:c r="H40" s="1103"/>
      <x:c r="I40" s="1103"/>
      <x:c r="J40" s="1103"/>
      <x:c r="K40" s="1103"/>
      <x:c r="L40" s="1103"/>
    </x:row>
    <x:row r="41">
      <x:c r="A41" s="1103"/>
      <x:c r="B41" s="1103"/>
      <x:c r="C41" s="1103"/>
      <x:c r="D41" s="1103"/>
      <x:c r="E41" s="1103"/>
      <x:c r="F41" s="1103"/>
      <x:c r="G41" s="1103"/>
      <x:c r="H41" s="1103"/>
      <x:c r="I41" s="1103"/>
      <x:c r="J41" s="1103"/>
      <x:c r="K41" s="1103"/>
      <x:c r="L41" s="1103"/>
    </x:row>
    <x:row r="42">
      <x:c r="A42" s="1103"/>
      <x:c r="B42" s="1103"/>
      <x:c r="C42" s="1103"/>
      <x:c r="D42" s="1103"/>
      <x:c r="E42" s="1103"/>
      <x:c r="F42" s="1103"/>
      <x:c r="G42" s="1103"/>
      <x:c r="H42" s="1103"/>
      <x:c r="I42" s="1103"/>
      <x:c r="J42" s="1103"/>
      <x:c r="K42" s="1103"/>
      <x:c r="L42" s="1103"/>
    </x:row>
    <x:row r="43">
      <x:c r="A43" s="1103"/>
      <x:c r="B43" s="1103"/>
      <x:c r="C43" s="1103"/>
      <x:c r="D43" s="1103"/>
      <x:c r="E43" s="1103"/>
      <x:c r="F43" s="1103"/>
      <x:c r="G43" s="1103"/>
      <x:c r="H43" s="1103"/>
      <x:c r="I43" s="1103"/>
      <x:c r="J43" s="1103"/>
      <x:c r="K43" s="1103"/>
      <x:c r="L43" s="1103"/>
    </x:row>
    <x:row r="44">
      <x:c r="A44" s="1103"/>
      <x:c r="B44" s="1103"/>
      <x:c r="C44" s="1103"/>
      <x:c r="D44" s="1103"/>
      <x:c r="E44" s="1103"/>
      <x:c r="F44" s="1103"/>
      <x:c r="G44" s="1103"/>
      <x:c r="H44" s="1103"/>
      <x:c r="I44" s="1103"/>
      <x:c r="J44" s="1103"/>
      <x:c r="K44" s="1103"/>
      <x:c r="L44" s="1103"/>
    </x:row>
    <x:row r="45">
      <x:c r="A45" s="1103"/>
      <x:c r="B45" s="1103"/>
      <x:c r="C45" s="1103"/>
      <x:c r="D45" s="1103"/>
      <x:c r="E45" s="1103"/>
      <x:c r="F45" s="1103"/>
      <x:c r="G45" s="1103"/>
      <x:c r="H45" s="1103"/>
      <x:c r="I45" s="1103"/>
      <x:c r="J45" s="1103"/>
      <x:c r="K45" s="1103"/>
      <x:c r="L45" s="1103"/>
    </x:row>
  </x:sheetData>
  <x:mergeCells>
    <x:mergeCell ref="A1:L2"/>
    <x:mergeCell ref="A3:L3"/>
  </x:mergeCells>
  <x:pageMargins left="0.7" right="0.7" top="0.75" bottom="0.75" header="0.3" footer="0.3"/>
</x:worksheet>
</file>