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ue One Page" sheetId="1" state="visible" r:id="rId1"/>
  </sheets>
  <definedNames>
    <definedName name="_xlnm._FilterDatabase" localSheetId="0" hidden="1">'Vue One Page'!$A$12:$J$42</definedName>
    <definedName name="_xlnm.Print_Area" localSheetId="0">'Vue One Page'!$A$1:$J$44</definedName>
  </definedNames>
  <calcPr calcId="124519" fullCalcOnLoad="1" forceFullCalc="1"/>
</workbook>
</file>

<file path=xl/styles.xml><?xml version="1.0" encoding="utf-8"?>
<styleSheet xmlns="http://schemas.openxmlformats.org/spreadsheetml/2006/main">
  <numFmts count="5">
    <numFmt numFmtId="164" formatCode="#,##0 [$€-fr-FR];[Red](#,##0) [$€-fr-FR];-"/>
    <numFmt numFmtId="165" formatCode="0.00x"/>
    <numFmt numFmtId="166" formatCode="0.0%"/>
    <numFmt numFmtId="167" formatCode="yyyy-mm-dd"/>
    <numFmt numFmtId="168" formatCode="dd/mm/yyyy"/>
  </numFmts>
  <fonts count="14">
    <font>
      <name val="Calibri"/>
      <family val="2"/>
      <color theme="1"/>
      <sz val="11"/>
      <scheme val="minor"/>
    </font>
    <font>
      <b val="1"/>
      <color rgb="00FFFFFF"/>
      <sz val="20"/>
    </font>
    <font>
      <i val="1"/>
      <color rgb="00475569"/>
      <sz val="11"/>
    </font>
    <font>
      <b val="1"/>
      <color rgb="00FFFFFF"/>
    </font>
    <font>
      <b val="1"/>
      <color rgb="000F172A"/>
    </font>
    <font>
      <b val="1"/>
      <color rgb="000000FF"/>
    </font>
    <font>
      <b val="1"/>
      <color rgb="0016A34A"/>
      <sz val="10"/>
    </font>
    <font>
      <b val="1"/>
      <color rgb="000F172A"/>
      <sz val="15"/>
    </font>
    <font>
      <b val="1"/>
      <color rgb="00DC2626"/>
      <sz val="10"/>
    </font>
    <font>
      <b val="1"/>
      <color rgb="002563EB"/>
      <sz val="10"/>
    </font>
    <font>
      <b val="1"/>
      <color rgb="00F97316"/>
      <sz val="10"/>
    </font>
    <font>
      <b val="1"/>
      <color rgb="007C3AED"/>
      <sz val="10"/>
    </font>
    <font>
      <color rgb="000F172A"/>
      <sz val="10"/>
    </font>
    <font>
      <i val="1"/>
      <color rgb="00475569"/>
      <sz val="10"/>
    </font>
  </fonts>
  <fills count="13">
    <fill>
      <patternFill/>
    </fill>
    <fill>
      <patternFill patternType="gray125"/>
    </fill>
    <fill>
      <patternFill patternType="solid">
        <fgColor rgb="000F172A"/>
        <bgColor rgb="000F172A"/>
      </patternFill>
    </fill>
    <fill>
      <patternFill patternType="solid">
        <fgColor rgb="00F8FAFC"/>
        <bgColor rgb="00F8FAFC"/>
      </patternFill>
    </fill>
    <fill>
      <patternFill patternType="solid">
        <fgColor rgb="007C3AED"/>
        <bgColor rgb="007C3AED"/>
      </patternFill>
    </fill>
    <fill>
      <patternFill patternType="solid">
        <fgColor rgb="00E2E8F0"/>
        <bgColor rgb="00E2E8F0"/>
      </patternFill>
    </fill>
    <fill>
      <patternFill patternType="solid">
        <fgColor rgb="00FFFFFF"/>
        <bgColor rgb="00FFFFFF"/>
      </patternFill>
    </fill>
    <fill>
      <patternFill patternType="solid">
        <fgColor rgb="00DCFCE7"/>
        <bgColor rgb="00DCFCE7"/>
      </patternFill>
    </fill>
    <fill>
      <patternFill patternType="solid">
        <fgColor rgb="00FEE2E2"/>
        <bgColor rgb="00FEE2E2"/>
      </patternFill>
    </fill>
    <fill>
      <patternFill patternType="solid">
        <fgColor rgb="00DBEAFE"/>
        <bgColor rgb="00DBEAFE"/>
      </patternFill>
    </fill>
    <fill>
      <patternFill patternType="solid">
        <fgColor rgb="00FFEDD5"/>
        <bgColor rgb="00FFEDD5"/>
      </patternFill>
    </fill>
    <fill>
      <patternFill patternType="solid">
        <fgColor rgb="00EDE9FE"/>
        <bgColor rgb="00EDE9FE"/>
      </patternFill>
    </fill>
    <fill>
      <patternFill patternType="solid">
        <fgColor rgb="000F766E"/>
        <bgColor rgb="000F766E"/>
      </patternFill>
    </fill>
  </fills>
  <borders count="9">
    <border>
      <left/>
      <right/>
      <top/>
      <bottom/>
      <diagonal/>
    </border>
    <border>
      <bottom style="thin">
        <color rgb="00CBD5E1"/>
      </bottom>
    </border>
    <border>
      <left style="thin">
        <color rgb="0016A34A"/>
      </left>
      <right style="thin">
        <color rgb="0016A34A"/>
      </right>
      <top style="thin">
        <color rgb="0016A34A"/>
      </top>
      <bottom style="thin">
        <color rgb="0016A34A"/>
      </bottom>
    </border>
    <border>
      <left style="thin">
        <color rgb="00DC2626"/>
      </left>
      <right style="thin">
        <color rgb="00DC2626"/>
      </right>
      <top style="thin">
        <color rgb="00DC2626"/>
      </top>
      <bottom style="thin">
        <color rgb="00DC2626"/>
      </bottom>
    </border>
    <border>
      <left style="thin">
        <color rgb="002563EB"/>
      </left>
      <right style="thin">
        <color rgb="002563EB"/>
      </right>
      <top style="thin">
        <color rgb="002563EB"/>
      </top>
      <bottom style="thin">
        <color rgb="002563EB"/>
      </bottom>
    </border>
    <border>
      <left style="thin">
        <color rgb="00F97316"/>
      </left>
      <right style="thin">
        <color rgb="00F97316"/>
      </right>
      <top style="thin">
        <color rgb="00F97316"/>
      </top>
      <bottom style="thin">
        <color rgb="00F97316"/>
      </bottom>
    </border>
    <border>
      <left style="thin">
        <color rgb="007C3AED"/>
      </left>
      <right style="thin">
        <color rgb="007C3AED"/>
      </right>
      <top style="thin">
        <color rgb="007C3AED"/>
      </top>
      <bottom style="thin">
        <color rgb="007C3AED"/>
      </bottom>
    </border>
    <border>
      <bottom style="medium">
        <color rgb="000F172A"/>
      </bottom>
    </border>
    <border>
      <bottom style="thin">
        <color rgb="00E2E8F0"/>
      </bottom>
    </border>
  </borders>
  <cellStyleXfs count="1">
    <xf numFmtId="0" fontId="0" fillId="0" borderId="0"/>
  </cellStyleXfs>
  <cellXfs count="3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  <xf numFmtId="0" fontId="4" fillId="5" borderId="1" applyAlignment="1" pivotButton="0" quotePrefix="0" xfId="0">
      <alignment horizontal="center"/>
    </xf>
    <xf numFmtId="164" fontId="5" fillId="6" borderId="1" applyAlignment="1" pivotButton="0" quotePrefix="0" xfId="0">
      <alignment horizontal="center"/>
    </xf>
    <xf numFmtId="0" fontId="5" fillId="6" borderId="1" applyAlignment="1" pivotButton="0" quotePrefix="0" xfId="0">
      <alignment horizontal="center"/>
    </xf>
    <xf numFmtId="0" fontId="6" fillId="7" borderId="2" applyAlignment="1" pivotButton="0" quotePrefix="0" xfId="0">
      <alignment horizontal="center" vertical="center" wrapText="1"/>
    </xf>
    <xf numFmtId="0" fontId="0" fillId="7" borderId="2" applyAlignment="1" pivotButton="0" quotePrefix="0" xfId="0">
      <alignment horizontal="center" vertical="center" wrapText="1"/>
    </xf>
    <xf numFmtId="0" fontId="8" fillId="8" borderId="3" applyAlignment="1" pivotButton="0" quotePrefix="0" xfId="0">
      <alignment horizontal="center" vertical="center" wrapText="1"/>
    </xf>
    <xf numFmtId="0" fontId="0" fillId="8" borderId="3" applyAlignment="1" pivotButton="0" quotePrefix="0" xfId="0">
      <alignment horizontal="center" vertical="center" wrapText="1"/>
    </xf>
    <xf numFmtId="0" fontId="9" fillId="9" borderId="4" applyAlignment="1" pivotButton="0" quotePrefix="0" xfId="0">
      <alignment horizontal="center" vertical="center" wrapText="1"/>
    </xf>
    <xf numFmtId="0" fontId="0" fillId="9" borderId="4" applyAlignment="1" pivotButton="0" quotePrefix="0" xfId="0">
      <alignment horizontal="center" vertical="center" wrapText="1"/>
    </xf>
    <xf numFmtId="0" fontId="10" fillId="10" borderId="5" applyAlignment="1" pivotButton="0" quotePrefix="0" xfId="0">
      <alignment horizontal="center" vertical="center" wrapText="1"/>
    </xf>
    <xf numFmtId="0" fontId="0" fillId="10" borderId="5" applyAlignment="1" pivotButton="0" quotePrefix="0" xfId="0">
      <alignment horizontal="center" vertical="center" wrapText="1"/>
    </xf>
    <xf numFmtId="0" fontId="11" fillId="11" borderId="6" applyAlignment="1" pivotButton="0" quotePrefix="0" xfId="0">
      <alignment horizontal="center" vertical="center" wrapText="1"/>
    </xf>
    <xf numFmtId="0" fontId="0" fillId="11" borderId="6" applyAlignment="1" pivotButton="0" quotePrefix="0" xfId="0">
      <alignment horizontal="center" vertical="center" wrapText="1"/>
    </xf>
    <xf numFmtId="164" fontId="7" fillId="7" borderId="2" applyAlignment="1" pivotButton="0" quotePrefix="0" xfId="0">
      <alignment horizontal="center" vertical="center" wrapText="1"/>
    </xf>
    <xf numFmtId="164" fontId="7" fillId="8" borderId="3" applyAlignment="1" pivotButton="0" quotePrefix="0" xfId="0">
      <alignment horizontal="center" vertical="center" wrapText="1"/>
    </xf>
    <xf numFmtId="164" fontId="7" fillId="9" borderId="4" applyAlignment="1" pivotButton="0" quotePrefix="0" xfId="0">
      <alignment horizontal="center" vertical="center" wrapText="1"/>
    </xf>
    <xf numFmtId="165" fontId="7" fillId="10" borderId="5" applyAlignment="1" pivotButton="0" quotePrefix="0" xfId="0">
      <alignment horizontal="center" vertical="center" wrapText="1"/>
    </xf>
    <xf numFmtId="166" fontId="7" fillId="11" borderId="6" applyAlignment="1" pivotButton="0" quotePrefix="0" xfId="0">
      <alignment horizontal="center" vertical="center" wrapText="1"/>
    </xf>
    <xf numFmtId="0" fontId="3" fillId="12" borderId="0" applyAlignment="1" pivotButton="0" quotePrefix="0" xfId="0">
      <alignment horizontal="center"/>
    </xf>
    <xf numFmtId="0" fontId="3" fillId="2" borderId="7" applyAlignment="1" pivotButton="0" quotePrefix="0" xfId="0">
      <alignment horizontal="center" vertical="center" wrapText="1"/>
    </xf>
    <xf numFmtId="168" fontId="12" fillId="6" borderId="8" applyAlignment="1" pivotButton="0" quotePrefix="0" xfId="0">
      <alignment vertical="center" wrapText="1"/>
    </xf>
    <xf numFmtId="0" fontId="12" fillId="6" borderId="8" applyAlignment="1" pivotButton="0" quotePrefix="0" xfId="0">
      <alignment vertical="center" wrapText="1"/>
    </xf>
    <xf numFmtId="164" fontId="12" fillId="6" borderId="8" applyAlignment="1" pivotButton="0" quotePrefix="0" xfId="0">
      <alignment horizontal="right" vertical="center"/>
    </xf>
    <xf numFmtId="0" fontId="12" fillId="6" borderId="8" applyAlignment="1" pivotButton="0" quotePrefix="0" xfId="0">
      <alignment horizontal="center"/>
    </xf>
    <xf numFmtId="168" fontId="12" fillId="3" borderId="8" applyAlignment="1" pivotButton="0" quotePrefix="0" xfId="0">
      <alignment vertical="center" wrapText="1"/>
    </xf>
    <xf numFmtId="0" fontId="12" fillId="3" borderId="8" applyAlignment="1" pivotButton="0" quotePrefix="0" xfId="0">
      <alignment vertical="center" wrapText="1"/>
    </xf>
    <xf numFmtId="164" fontId="12" fillId="3" borderId="8" applyAlignment="1" pivotButton="0" quotePrefix="0" xfId="0">
      <alignment horizontal="right" vertical="center"/>
    </xf>
    <xf numFmtId="0" fontId="12" fillId="3" borderId="8" applyAlignment="1" pivotButton="0" quotePrefix="0" xfId="0">
      <alignment horizontal="center"/>
    </xf>
    <xf numFmtId="0" fontId="13" fillId="3" borderId="0" applyAlignment="1" pivotButton="0" quotePrefix="0" xfId="0">
      <alignment vertical="center" wrapText="1"/>
    </xf>
  </cellXfs>
  <cellStyles count="1">
    <cellStyle name="Normal" xfId="0" builtinId="0" hidden="0"/>
  </cellStyles>
  <dxfs count="5">
    <dxf>
      <font>
        <b val="1"/>
        <color rgb="00FFFFFF"/>
      </font>
      <fill>
        <patternFill patternType="solid">
          <fgColor rgb="00DC2626"/>
          <bgColor rgb="00DC2626"/>
        </patternFill>
      </fill>
    </dxf>
    <dxf>
      <fill>
        <patternFill patternType="solid">
          <fgColor rgb="00DCFCE7"/>
          <bgColor rgb="00DCFCE7"/>
        </patternFill>
      </fill>
    </dxf>
    <dxf>
      <fill>
        <patternFill patternType="solid">
          <fgColor rgb="00FEE2E2"/>
          <bgColor rgb="00FEE2E2"/>
        </patternFill>
      </fill>
    </dxf>
    <dxf>
      <font>
        <b val="1"/>
        <color rgb="00DC2626"/>
      </font>
      <fill>
        <patternFill patternType="solid">
          <fgColor rgb="00FEE2E2"/>
          <bgColor rgb="00FEE2E2"/>
        </patternFill>
      </fill>
    </dxf>
    <dxf>
      <font>
        <b val="1"/>
        <color rgb="00F97316"/>
      </font>
      <fill>
        <patternFill patternType="solid">
          <fgColor rgb="00FFEDD5"/>
          <bgColor rgb="00FFEDD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du solde cumulé</a:t>
            </a:r>
          </a:p>
        </rich>
      </tx>
    </title>
    <plotArea>
      <lineChart>
        <grouping val="standard"/>
        <ser>
          <idx val="0"/>
          <order val="0"/>
          <tx>
            <strRef>
              <f>'Vue One Page'!G12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'Vue One Page'!$A$13:$A$42</f>
            </numRef>
          </cat>
          <val>
            <numRef>
              <f>'Vue One Page'!$G$13:$G$42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Date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Solde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Encaissements vs décaissements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'Vue One Page'!C12</f>
            </strRef>
          </tx>
          <spPr>
            <a:ln xmlns:a="http://schemas.openxmlformats.org/drawingml/2006/main">
              <a:prstDash val="solid"/>
            </a:ln>
          </spPr>
          <cat>
            <numRef>
              <f>'Vue One Page'!$A$13:$A$42</f>
            </numRef>
          </cat>
          <val>
            <numRef>
              <f>'Vue One Page'!$C$13:$C$42</f>
            </numRef>
          </val>
        </ser>
        <ser>
          <idx val="1"/>
          <order val="1"/>
          <tx>
            <strRef>
              <f>'Vue One Page'!D12</f>
            </strRef>
          </tx>
          <spPr>
            <a:ln xmlns:a="http://schemas.openxmlformats.org/drawingml/2006/main">
              <a:prstDash val="solid"/>
            </a:ln>
          </spPr>
          <cat>
            <numRef>
              <f>'Vue One Page'!$A$13:$A$42</f>
            </numRef>
          </cat>
          <val>
            <numRef>
              <f>'Vue One Page'!$D$13:$D$42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LCG</author>
  </authors>
  <commentList>
    <comment ref="D4" authorId="0" shapeId="0">
      <text>
        <t>Saisir ici le solde disponible au début de la période.</t>
      </text>
    </comment>
    <comment ref="F4" authorId="0" shapeId="0">
      <text>
        <t>Saisir ici le seuil minimal à partir duquel une alerte doit apparaître.</t>
      </text>
    </comment>
    <comment ref="A12" authorId="0" shapeId="0">
      <text>
        <t>Saisir les mouvements dans les lignes du tableau. Les colonnes Solde cumulé, Écart net et Statut sont calculées automatiquement.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12</col>
      <colOff>0</colOff>
      <row>1</row>
      <rowOff>0</rowOff>
    </from>
    <ext cx="648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12</col>
      <colOff>0</colOff>
      <row>16</row>
      <rowOff>0</rowOff>
    </from>
    <ext cx="648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L44"/>
  <sheetViews>
    <sheetView showGridLines="0" workbookViewId="0">
      <pane ySplit="12" topLeftCell="A13" activePane="bottomLeft" state="frozen"/>
      <selection pane="bottomLeft" activeCell="A1" sqref="A1"/>
    </sheetView>
  </sheetViews>
  <sheetFormatPr baseColWidth="8" defaultRowHeight="15"/>
  <cols>
    <col width="12" customWidth="1" min="1" max="1"/>
    <col width="26" customWidth="1" min="2" max="2"/>
    <col width="16" customWidth="1" min="3" max="3"/>
    <col width="16" customWidth="1" min="4" max="4"/>
    <col width="16" customWidth="1" min="5" max="5"/>
    <col width="15" customWidth="1" min="6" max="6"/>
    <col width="16" customWidth="1" min="7" max="7"/>
    <col width="15" customWidth="1" min="8" max="8"/>
    <col width="14" customWidth="1" min="9" max="9"/>
    <col width="22" customWidth="1" min="10" max="10"/>
    <col width="2" customWidth="1" min="11" max="11"/>
    <col hidden="1" width="16" customWidth="1" min="12" max="12"/>
    <col width="16" customWidth="1" min="13" max="13"/>
    <col width="16" customWidth="1" min="14" max="14"/>
  </cols>
  <sheetData>
    <row r="1" ht="34" customHeight="1">
      <c r="A1" s="1" t="inlineStr">
        <is>
          <t>Tableau one-page des encaissements et décaissements</t>
        </is>
      </c>
    </row>
    <row r="2" ht="22" customHeight="1">
      <c r="A2" s="2" t="inlineStr">
        <is>
          <t>Vue de trésorerie avec KPI, ratios, alertes automatiques, filtres et graphiques</t>
        </is>
      </c>
      <c r="L2">
        <f>SUM(C13:C42)</f>
        <v/>
      </c>
    </row>
    <row r="3" ht="22" customHeight="1">
      <c r="L3">
        <f>SUM(D13:D42)</f>
        <v/>
      </c>
    </row>
    <row r="4" ht="22" customHeight="1">
      <c r="A4" s="3" t="inlineStr">
        <is>
          <t>Paramètres de contrôle</t>
        </is>
      </c>
      <c r="C4" s="4" t="inlineStr">
        <is>
          <t>Solde initial</t>
        </is>
      </c>
      <c r="D4" s="5" t="n">
        <v>15000</v>
      </c>
      <c r="E4" s="4" t="inlineStr">
        <is>
          <t>Seuil alerte</t>
        </is>
      </c>
      <c r="F4" s="5" t="n">
        <v>3000</v>
      </c>
      <c r="G4" s="4" t="inlineStr">
        <is>
          <t>Période</t>
        </is>
      </c>
      <c r="H4" s="6" t="inlineStr">
        <is>
          <t>Janvier 2026</t>
        </is>
      </c>
      <c r="I4" s="4" t="inlineStr">
        <is>
          <t>Devise</t>
        </is>
      </c>
      <c r="J4" s="6" t="inlineStr">
        <is>
          <t>€</t>
        </is>
      </c>
      <c r="L4">
        <f>G42</f>
        <v/>
      </c>
    </row>
    <row r="5" ht="22" customHeight="1">
      <c r="L5">
        <f>IF(SUM(D13:D42)=0,0,SUM(C13:C42)/SUM(D13:D42))</f>
        <v/>
      </c>
    </row>
    <row r="6" ht="22" customHeight="1">
      <c r="A6" s="7" t="inlineStr">
        <is>
          <t>Total encaissements</t>
        </is>
      </c>
      <c r="B6" s="8" t="n"/>
      <c r="C6" s="9" t="inlineStr">
        <is>
          <t>Total décaissements</t>
        </is>
      </c>
      <c r="D6" s="10" t="n"/>
      <c r="E6" s="11" t="inlineStr">
        <is>
          <t>Solde final</t>
        </is>
      </c>
      <c r="F6" s="12" t="n"/>
      <c r="G6" s="13" t="inlineStr">
        <is>
          <t>Ratio couverture</t>
        </is>
      </c>
      <c r="H6" s="14" t="n"/>
      <c r="I6" s="15" t="inlineStr">
        <is>
          <t>Marge nette</t>
        </is>
      </c>
      <c r="J6" s="16" t="n"/>
      <c r="L6">
        <f>IF(SUM(C13:C42)=0,0,(SUM(C13:C42)-SUM(D13:D42))/SUM(C13:C42))</f>
        <v/>
      </c>
    </row>
    <row r="7" ht="34" customHeight="1">
      <c r="A7" s="17">
        <f>L2</f>
        <v/>
      </c>
      <c r="B7" s="8" t="n"/>
      <c r="C7" s="18">
        <f>L3</f>
        <v/>
      </c>
      <c r="D7" s="10" t="n"/>
      <c r="E7" s="19">
        <f>L4</f>
        <v/>
      </c>
      <c r="F7" s="12" t="n"/>
      <c r="G7" s="20">
        <f>L5</f>
        <v/>
      </c>
      <c r="H7" s="14" t="n"/>
      <c r="I7" s="21">
        <f>L6</f>
        <v/>
      </c>
      <c r="J7" s="16" t="n"/>
      <c r="L7">
        <f>COUNTIF(I13:I42,"À surveiller")</f>
        <v/>
      </c>
    </row>
    <row r="8" ht="34" customHeight="1">
      <c r="A8" s="8" t="n"/>
      <c r="B8" s="8" t="n"/>
      <c r="C8" s="10" t="n"/>
      <c r="D8" s="10" t="n"/>
      <c r="E8" s="12" t="n"/>
      <c r="F8" s="12" t="n"/>
      <c r="G8" s="14" t="n"/>
      <c r="H8" s="14" t="n"/>
      <c r="I8" s="16" t="n"/>
      <c r="J8" s="16" t="n"/>
    </row>
    <row r="9" ht="22" customHeight="1"/>
    <row r="10" ht="26" customHeight="1">
      <c r="A10" s="22">
        <f>IF(L4&lt;$F$4,"ALERTE : le solde final passe sous le seuil minimal défini.","Situation maîtrisée : le solde final reste au-dessus du seuil d’alerte.")</f>
        <v/>
      </c>
    </row>
    <row r="11" ht="22" customHeight="1"/>
    <row r="12" ht="30" customHeight="1">
      <c r="A12" s="23" t="inlineStr">
        <is>
          <t>Date</t>
        </is>
      </c>
      <c r="B12" s="23" t="inlineStr">
        <is>
          <t>Libellé</t>
        </is>
      </c>
      <c r="C12" s="23" t="inlineStr">
        <is>
          <t>Encaissement</t>
        </is>
      </c>
      <c r="D12" s="23" t="inlineStr">
        <is>
          <t>Décaissement</t>
        </is>
      </c>
      <c r="E12" s="23" t="inlineStr">
        <is>
          <t>Catégorie</t>
        </is>
      </c>
      <c r="F12" s="23" t="inlineStr">
        <is>
          <t>Mode</t>
        </is>
      </c>
      <c r="G12" s="23" t="inlineStr">
        <is>
          <t>Solde cumulé</t>
        </is>
      </c>
      <c r="H12" s="23" t="inlineStr">
        <is>
          <t>Écart net</t>
        </is>
      </c>
      <c r="I12" s="23" t="inlineStr">
        <is>
          <t>Statut</t>
        </is>
      </c>
      <c r="J12" s="23" t="inlineStr">
        <is>
          <t>Observation</t>
        </is>
      </c>
    </row>
    <row r="13" ht="22" customHeight="1">
      <c r="A13" s="24" t="n">
        <v>46023</v>
      </c>
      <c r="B13" s="25" t="inlineStr">
        <is>
          <t>Solde client Alpha</t>
        </is>
      </c>
      <c r="C13" s="26" t="n">
        <v>4200</v>
      </c>
      <c r="D13" s="26" t="n">
        <v>0</v>
      </c>
      <c r="E13" s="25" t="inlineStr">
        <is>
          <t>Client</t>
        </is>
      </c>
      <c r="F13" s="25" t="inlineStr">
        <is>
          <t>Virement</t>
        </is>
      </c>
      <c r="G13" s="26">
        <f>IF(AND(C13=0,D13=0,B13=""),"",IF(ROW()=13,$D$4+C13-D13,G12+C13-D13))</f>
        <v/>
      </c>
      <c r="H13" s="26">
        <f>IF(AND(C13=0,D13=0,B13=""),"",C13-D13)</f>
        <v/>
      </c>
      <c r="I13" s="27">
        <f>IF(G13="","",IF(G13&lt;$F$4,"À surveiller","OK"))</f>
        <v/>
      </c>
      <c r="J13" s="25" t="n"/>
    </row>
    <row r="14" ht="22" customHeight="1">
      <c r="A14" s="28" t="n">
        <v>46024</v>
      </c>
      <c r="B14" s="29" t="inlineStr">
        <is>
          <t>Achat fournitures</t>
        </is>
      </c>
      <c r="C14" s="30" t="n">
        <v>0</v>
      </c>
      <c r="D14" s="30" t="n">
        <v>380</v>
      </c>
      <c r="E14" s="29" t="inlineStr">
        <is>
          <t>Fournisseur</t>
        </is>
      </c>
      <c r="F14" s="29" t="inlineStr">
        <is>
          <t>Carte</t>
        </is>
      </c>
      <c r="G14" s="30">
        <f>IF(AND(C14=0,D14=0,B14=""),"",IF(ROW()=13,$D$4+C14-D14,G13+C14-D14))</f>
        <v/>
      </c>
      <c r="H14" s="30">
        <f>IF(AND(C14=0,D14=0,B14=""),"",C14-D14)</f>
        <v/>
      </c>
      <c r="I14" s="31">
        <f>IF(G14="","",IF(G14&lt;$F$4,"À surveiller","OK"))</f>
        <v/>
      </c>
      <c r="J14" s="29" t="n"/>
    </row>
    <row r="15" ht="22" customHeight="1">
      <c r="A15" s="24" t="n">
        <v>46026</v>
      </c>
      <c r="B15" s="25" t="inlineStr">
        <is>
          <t>Vente comptoir</t>
        </is>
      </c>
      <c r="C15" s="26" t="n">
        <v>1250</v>
      </c>
      <c r="D15" s="26" t="n">
        <v>0</v>
      </c>
      <c r="E15" s="25" t="inlineStr">
        <is>
          <t>Ventes</t>
        </is>
      </c>
      <c r="F15" s="25" t="inlineStr">
        <is>
          <t>Espèces</t>
        </is>
      </c>
      <c r="G15" s="26">
        <f>IF(AND(C15=0,D15=0,B15=""),"",IF(ROW()=13,$D$4+C15-D15,G14+C15-D15))</f>
        <v/>
      </c>
      <c r="H15" s="26">
        <f>IF(AND(C15=0,D15=0,B15=""),"",C15-D15)</f>
        <v/>
      </c>
      <c r="I15" s="27">
        <f>IF(G15="","",IF(G15&lt;$F$4,"À surveiller","OK"))</f>
        <v/>
      </c>
      <c r="J15" s="25" t="n"/>
    </row>
    <row r="16" ht="22" customHeight="1">
      <c r="A16" s="28" t="n">
        <v>46028</v>
      </c>
      <c r="B16" s="29" t="inlineStr">
        <is>
          <t>Loyer local</t>
        </is>
      </c>
      <c r="C16" s="30" t="n">
        <v>0</v>
      </c>
      <c r="D16" s="30" t="n">
        <v>1800</v>
      </c>
      <c r="E16" s="29" t="inlineStr">
        <is>
          <t>Loyer</t>
        </is>
      </c>
      <c r="F16" s="29" t="inlineStr">
        <is>
          <t>Virement</t>
        </is>
      </c>
      <c r="G16" s="30">
        <f>IF(AND(C16=0,D16=0,B16=""),"",IF(ROW()=13,$D$4+C16-D16,G15+C16-D16))</f>
        <v/>
      </c>
      <c r="H16" s="30">
        <f>IF(AND(C16=0,D16=0,B16=""),"",C16-D16)</f>
        <v/>
      </c>
      <c r="I16" s="31">
        <f>IF(G16="","",IF(G16&lt;$F$4,"À surveiller","OK"))</f>
        <v/>
      </c>
      <c r="J16" s="29" t="n"/>
    </row>
    <row r="17" ht="22" customHeight="1">
      <c r="A17" s="24" t="n">
        <v>46031</v>
      </c>
      <c r="B17" s="25" t="inlineStr">
        <is>
          <t>Règlement client Beta</t>
        </is>
      </c>
      <c r="C17" s="26" t="n">
        <v>3600</v>
      </c>
      <c r="D17" s="26" t="n">
        <v>0</v>
      </c>
      <c r="E17" s="25" t="inlineStr">
        <is>
          <t>Client</t>
        </is>
      </c>
      <c r="F17" s="25" t="inlineStr">
        <is>
          <t>Chèque</t>
        </is>
      </c>
      <c r="G17" s="26">
        <f>IF(AND(C17=0,D17=0,B17=""),"",IF(ROW()=13,$D$4+C17-D17,G16+C17-D17))</f>
        <v/>
      </c>
      <c r="H17" s="26">
        <f>IF(AND(C17=0,D17=0,B17=""),"",C17-D17)</f>
        <v/>
      </c>
      <c r="I17" s="27">
        <f>IF(G17="","",IF(G17&lt;$F$4,"À surveiller","OK"))</f>
        <v/>
      </c>
      <c r="J17" s="25" t="n"/>
    </row>
    <row r="18" ht="22" customHeight="1">
      <c r="A18" s="28" t="n">
        <v>46033</v>
      </c>
      <c r="B18" s="29" t="inlineStr">
        <is>
          <t>Charges énergie</t>
        </is>
      </c>
      <c r="C18" s="30" t="n">
        <v>0</v>
      </c>
      <c r="D18" s="30" t="n">
        <v>740</v>
      </c>
      <c r="E18" s="29" t="inlineStr">
        <is>
          <t>Charges</t>
        </is>
      </c>
      <c r="F18" s="29" t="inlineStr">
        <is>
          <t>Prélèvement</t>
        </is>
      </c>
      <c r="G18" s="30">
        <f>IF(AND(C18=0,D18=0,B18=""),"",IF(ROW()=13,$D$4+C18-D18,G17+C18-D18))</f>
        <v/>
      </c>
      <c r="H18" s="30">
        <f>IF(AND(C18=0,D18=0,B18=""),"",C18-D18)</f>
        <v/>
      </c>
      <c r="I18" s="31">
        <f>IF(G18="","",IF(G18&lt;$F$4,"À surveiller","OK"))</f>
        <v/>
      </c>
      <c r="J18" s="29" t="n"/>
    </row>
    <row r="19" ht="22" customHeight="1">
      <c r="A19" s="24" t="n">
        <v>46037</v>
      </c>
      <c r="B19" s="25" t="inlineStr">
        <is>
          <t>Vente service</t>
        </is>
      </c>
      <c r="C19" s="26" t="n">
        <v>2950</v>
      </c>
      <c r="D19" s="26" t="n">
        <v>0</v>
      </c>
      <c r="E19" s="25" t="inlineStr">
        <is>
          <t>Ventes</t>
        </is>
      </c>
      <c r="F19" s="25" t="inlineStr">
        <is>
          <t>Virement</t>
        </is>
      </c>
      <c r="G19" s="26">
        <f>IF(AND(C19=0,D19=0,B19=""),"",IF(ROW()=13,$D$4+C19-D19,G18+C19-D19))</f>
        <v/>
      </c>
      <c r="H19" s="26">
        <f>IF(AND(C19=0,D19=0,B19=""),"",C19-D19)</f>
        <v/>
      </c>
      <c r="I19" s="27">
        <f>IF(G19="","",IF(G19&lt;$F$4,"À surveiller","OK"))</f>
        <v/>
      </c>
      <c r="J19" s="25" t="n"/>
    </row>
    <row r="20" ht="22" customHeight="1">
      <c r="A20" s="28" t="n">
        <v>46039</v>
      </c>
      <c r="B20" s="29" t="inlineStr">
        <is>
          <t>Paiement fournisseur</t>
        </is>
      </c>
      <c r="C20" s="30" t="n">
        <v>0</v>
      </c>
      <c r="D20" s="30" t="n">
        <v>2100</v>
      </c>
      <c r="E20" s="29" t="inlineStr">
        <is>
          <t>Fournisseur</t>
        </is>
      </c>
      <c r="F20" s="29" t="inlineStr">
        <is>
          <t>Virement</t>
        </is>
      </c>
      <c r="G20" s="30">
        <f>IF(AND(C20=0,D20=0,B20=""),"",IF(ROW()=13,$D$4+C20-D20,G19+C20-D20))</f>
        <v/>
      </c>
      <c r="H20" s="30">
        <f>IF(AND(C20=0,D20=0,B20=""),"",C20-D20)</f>
        <v/>
      </c>
      <c r="I20" s="31">
        <f>IF(G20="","",IF(G20&lt;$F$4,"À surveiller","OK"))</f>
        <v/>
      </c>
      <c r="J20" s="29" t="n"/>
    </row>
    <row r="21" ht="22" customHeight="1">
      <c r="A21" s="24" t="n">
        <v>46043</v>
      </c>
      <c r="B21" s="25" t="inlineStr">
        <is>
          <t>Apport exceptionnel</t>
        </is>
      </c>
      <c r="C21" s="26" t="n">
        <v>1500</v>
      </c>
      <c r="D21" s="26" t="n">
        <v>0</v>
      </c>
      <c r="E21" s="25" t="inlineStr">
        <is>
          <t>Apport</t>
        </is>
      </c>
      <c r="F21" s="25" t="inlineStr">
        <is>
          <t>Virement</t>
        </is>
      </c>
      <c r="G21" s="26">
        <f>IF(AND(C21=0,D21=0,B21=""),"",IF(ROW()=13,$D$4+C21-D21,G20+C21-D21))</f>
        <v/>
      </c>
      <c r="H21" s="26">
        <f>IF(AND(C21=0,D21=0,B21=""),"",C21-D21)</f>
        <v/>
      </c>
      <c r="I21" s="27">
        <f>IF(G21="","",IF(G21&lt;$F$4,"À surveiller","OK"))</f>
        <v/>
      </c>
      <c r="J21" s="25" t="n"/>
    </row>
    <row r="22" ht="22" customHeight="1">
      <c r="A22" s="28" t="n">
        <v>46047</v>
      </c>
      <c r="B22" s="29" t="inlineStr">
        <is>
          <t>Salaires</t>
        </is>
      </c>
      <c r="C22" s="30" t="n">
        <v>0</v>
      </c>
      <c r="D22" s="30" t="n">
        <v>4200</v>
      </c>
      <c r="E22" s="29" t="inlineStr">
        <is>
          <t>Salaires</t>
        </is>
      </c>
      <c r="F22" s="29" t="inlineStr">
        <is>
          <t>Virement</t>
        </is>
      </c>
      <c r="G22" s="30">
        <f>IF(AND(C22=0,D22=0,B22=""),"",IF(ROW()=13,$D$4+C22-D22,G21+C22-D22))</f>
        <v/>
      </c>
      <c r="H22" s="30">
        <f>IF(AND(C22=0,D22=0,B22=""),"",C22-D22)</f>
        <v/>
      </c>
      <c r="I22" s="31">
        <f>IF(G22="","",IF(G22&lt;$F$4,"À surveiller","OK"))</f>
        <v/>
      </c>
      <c r="J22" s="29" t="n"/>
    </row>
    <row r="23" ht="22" customHeight="1">
      <c r="A23" s="24" t="n"/>
      <c r="B23" s="25" t="n"/>
      <c r="C23" s="26" t="n">
        <v>0</v>
      </c>
      <c r="D23" s="26" t="n">
        <v>0</v>
      </c>
      <c r="E23" s="25" t="n"/>
      <c r="F23" s="25" t="n"/>
      <c r="G23" s="26">
        <f>IF(AND(C23=0,D23=0,B23=""),"",IF(ROW()=13,$D$4+C23-D23,G22+C23-D23))</f>
        <v/>
      </c>
      <c r="H23" s="26">
        <f>IF(AND(C23=0,D23=0,B23=""),"",C23-D23)</f>
        <v/>
      </c>
      <c r="I23" s="27">
        <f>IF(G23="","",IF(G23&lt;$F$4,"À surveiller","OK"))</f>
        <v/>
      </c>
      <c r="J23" s="25" t="n"/>
    </row>
    <row r="24" ht="22" customHeight="1">
      <c r="A24" s="28" t="n"/>
      <c r="B24" s="29" t="n"/>
      <c r="C24" s="30" t="n">
        <v>0</v>
      </c>
      <c r="D24" s="30" t="n">
        <v>0</v>
      </c>
      <c r="E24" s="29" t="n"/>
      <c r="F24" s="29" t="n"/>
      <c r="G24" s="30">
        <f>IF(AND(C24=0,D24=0,B24=""),"",IF(ROW()=13,$D$4+C24-D24,G23+C24-D24))</f>
        <v/>
      </c>
      <c r="H24" s="30">
        <f>IF(AND(C24=0,D24=0,B24=""),"",C24-D24)</f>
        <v/>
      </c>
      <c r="I24" s="31">
        <f>IF(G24="","",IF(G24&lt;$F$4,"À surveiller","OK"))</f>
        <v/>
      </c>
      <c r="J24" s="29" t="n"/>
    </row>
    <row r="25" ht="22" customHeight="1">
      <c r="A25" s="24" t="n"/>
      <c r="B25" s="25" t="n"/>
      <c r="C25" s="26" t="n">
        <v>0</v>
      </c>
      <c r="D25" s="26" t="n">
        <v>0</v>
      </c>
      <c r="E25" s="25" t="n"/>
      <c r="F25" s="25" t="n"/>
      <c r="G25" s="26">
        <f>IF(AND(C25=0,D25=0,B25=""),"",IF(ROW()=13,$D$4+C25-D25,G24+C25-D25))</f>
        <v/>
      </c>
      <c r="H25" s="26">
        <f>IF(AND(C25=0,D25=0,B25=""),"",C25-D25)</f>
        <v/>
      </c>
      <c r="I25" s="27">
        <f>IF(G25="","",IF(G25&lt;$F$4,"À surveiller","OK"))</f>
        <v/>
      </c>
      <c r="J25" s="25" t="n"/>
    </row>
    <row r="26" ht="22" customHeight="1">
      <c r="A26" s="28" t="n"/>
      <c r="B26" s="29" t="n"/>
      <c r="C26" s="30" t="n">
        <v>0</v>
      </c>
      <c r="D26" s="30" t="n">
        <v>0</v>
      </c>
      <c r="E26" s="29" t="n"/>
      <c r="F26" s="29" t="n"/>
      <c r="G26" s="30">
        <f>IF(AND(C26=0,D26=0,B26=""),"",IF(ROW()=13,$D$4+C26-D26,G25+C26-D26))</f>
        <v/>
      </c>
      <c r="H26" s="30">
        <f>IF(AND(C26=0,D26=0,B26=""),"",C26-D26)</f>
        <v/>
      </c>
      <c r="I26" s="31">
        <f>IF(G26="","",IF(G26&lt;$F$4,"À surveiller","OK"))</f>
        <v/>
      </c>
      <c r="J26" s="29" t="n"/>
    </row>
    <row r="27" ht="22" customHeight="1">
      <c r="A27" s="24" t="n"/>
      <c r="B27" s="25" t="n"/>
      <c r="C27" s="26" t="n">
        <v>0</v>
      </c>
      <c r="D27" s="26" t="n">
        <v>0</v>
      </c>
      <c r="E27" s="25" t="n"/>
      <c r="F27" s="25" t="n"/>
      <c r="G27" s="26">
        <f>IF(AND(C27=0,D27=0,B27=""),"",IF(ROW()=13,$D$4+C27-D27,G26+C27-D27))</f>
        <v/>
      </c>
      <c r="H27" s="26">
        <f>IF(AND(C27=0,D27=0,B27=""),"",C27-D27)</f>
        <v/>
      </c>
      <c r="I27" s="27">
        <f>IF(G27="","",IF(G27&lt;$F$4,"À surveiller","OK"))</f>
        <v/>
      </c>
      <c r="J27" s="25" t="n"/>
    </row>
    <row r="28" ht="22" customHeight="1">
      <c r="A28" s="28" t="n"/>
      <c r="B28" s="29" t="n"/>
      <c r="C28" s="30" t="n">
        <v>0</v>
      </c>
      <c r="D28" s="30" t="n">
        <v>0</v>
      </c>
      <c r="E28" s="29" t="n"/>
      <c r="F28" s="29" t="n"/>
      <c r="G28" s="30">
        <f>IF(AND(C28=0,D28=0,B28=""),"",IF(ROW()=13,$D$4+C28-D28,G27+C28-D28))</f>
        <v/>
      </c>
      <c r="H28" s="30">
        <f>IF(AND(C28=0,D28=0,B28=""),"",C28-D28)</f>
        <v/>
      </c>
      <c r="I28" s="31">
        <f>IF(G28="","",IF(G28&lt;$F$4,"À surveiller","OK"))</f>
        <v/>
      </c>
      <c r="J28" s="29" t="n"/>
    </row>
    <row r="29" ht="22" customHeight="1">
      <c r="A29" s="24" t="n"/>
      <c r="B29" s="25" t="n"/>
      <c r="C29" s="26" t="n">
        <v>0</v>
      </c>
      <c r="D29" s="26" t="n">
        <v>0</v>
      </c>
      <c r="E29" s="25" t="n"/>
      <c r="F29" s="25" t="n"/>
      <c r="G29" s="26">
        <f>IF(AND(C29=0,D29=0,B29=""),"",IF(ROW()=13,$D$4+C29-D29,G28+C29-D29))</f>
        <v/>
      </c>
      <c r="H29" s="26">
        <f>IF(AND(C29=0,D29=0,B29=""),"",C29-D29)</f>
        <v/>
      </c>
      <c r="I29" s="27">
        <f>IF(G29="","",IF(G29&lt;$F$4,"À surveiller","OK"))</f>
        <v/>
      </c>
      <c r="J29" s="25" t="n"/>
    </row>
    <row r="30" ht="22" customHeight="1">
      <c r="A30" s="28" t="n"/>
      <c r="B30" s="29" t="n"/>
      <c r="C30" s="30" t="n">
        <v>0</v>
      </c>
      <c r="D30" s="30" t="n">
        <v>0</v>
      </c>
      <c r="E30" s="29" t="n"/>
      <c r="F30" s="29" t="n"/>
      <c r="G30" s="30">
        <f>IF(AND(C30=0,D30=0,B30=""),"",IF(ROW()=13,$D$4+C30-D30,G29+C30-D30))</f>
        <v/>
      </c>
      <c r="H30" s="30">
        <f>IF(AND(C30=0,D30=0,B30=""),"",C30-D30)</f>
        <v/>
      </c>
      <c r="I30" s="31">
        <f>IF(G30="","",IF(G30&lt;$F$4,"À surveiller","OK"))</f>
        <v/>
      </c>
      <c r="J30" s="29" t="n"/>
    </row>
    <row r="31" ht="22" customHeight="1">
      <c r="A31" s="24" t="n"/>
      <c r="B31" s="25" t="n"/>
      <c r="C31" s="26" t="n">
        <v>0</v>
      </c>
      <c r="D31" s="26" t="n">
        <v>0</v>
      </c>
      <c r="E31" s="25" t="n"/>
      <c r="F31" s="25" t="n"/>
      <c r="G31" s="26">
        <f>IF(AND(C31=0,D31=0,B31=""),"",IF(ROW()=13,$D$4+C31-D31,G30+C31-D31))</f>
        <v/>
      </c>
      <c r="H31" s="26">
        <f>IF(AND(C31=0,D31=0,B31=""),"",C31-D31)</f>
        <v/>
      </c>
      <c r="I31" s="27">
        <f>IF(G31="","",IF(G31&lt;$F$4,"À surveiller","OK"))</f>
        <v/>
      </c>
      <c r="J31" s="25" t="n"/>
    </row>
    <row r="32" ht="22" customHeight="1">
      <c r="A32" s="28" t="n"/>
      <c r="B32" s="29" t="n"/>
      <c r="C32" s="30" t="n">
        <v>0</v>
      </c>
      <c r="D32" s="30" t="n">
        <v>0</v>
      </c>
      <c r="E32" s="29" t="n"/>
      <c r="F32" s="29" t="n"/>
      <c r="G32" s="30">
        <f>IF(AND(C32=0,D32=0,B32=""),"",IF(ROW()=13,$D$4+C32-D32,G31+C32-D32))</f>
        <v/>
      </c>
      <c r="H32" s="30">
        <f>IF(AND(C32=0,D32=0,B32=""),"",C32-D32)</f>
        <v/>
      </c>
      <c r="I32" s="31">
        <f>IF(G32="","",IF(G32&lt;$F$4,"À surveiller","OK"))</f>
        <v/>
      </c>
      <c r="J32" s="29" t="n"/>
    </row>
    <row r="33" ht="22" customHeight="1">
      <c r="A33" s="24" t="n"/>
      <c r="B33" s="25" t="n"/>
      <c r="C33" s="26" t="n">
        <v>0</v>
      </c>
      <c r="D33" s="26" t="n">
        <v>0</v>
      </c>
      <c r="E33" s="25" t="n"/>
      <c r="F33" s="25" t="n"/>
      <c r="G33" s="26">
        <f>IF(AND(C33=0,D33=0,B33=""),"",IF(ROW()=13,$D$4+C33-D33,G32+C33-D33))</f>
        <v/>
      </c>
      <c r="H33" s="26">
        <f>IF(AND(C33=0,D33=0,B33=""),"",C33-D33)</f>
        <v/>
      </c>
      <c r="I33" s="27">
        <f>IF(G33="","",IF(G33&lt;$F$4,"À surveiller","OK"))</f>
        <v/>
      </c>
      <c r="J33" s="25" t="n"/>
    </row>
    <row r="34" ht="22" customHeight="1">
      <c r="A34" s="28" t="n"/>
      <c r="B34" s="29" t="n"/>
      <c r="C34" s="30" t="n">
        <v>0</v>
      </c>
      <c r="D34" s="30" t="n">
        <v>0</v>
      </c>
      <c r="E34" s="29" t="n"/>
      <c r="F34" s="29" t="n"/>
      <c r="G34" s="30">
        <f>IF(AND(C34=0,D34=0,B34=""),"",IF(ROW()=13,$D$4+C34-D34,G33+C34-D34))</f>
        <v/>
      </c>
      <c r="H34" s="30">
        <f>IF(AND(C34=0,D34=0,B34=""),"",C34-D34)</f>
        <v/>
      </c>
      <c r="I34" s="31">
        <f>IF(G34="","",IF(G34&lt;$F$4,"À surveiller","OK"))</f>
        <v/>
      </c>
      <c r="J34" s="29" t="n"/>
    </row>
    <row r="35" ht="22" customHeight="1">
      <c r="A35" s="24" t="n"/>
      <c r="B35" s="25" t="n"/>
      <c r="C35" s="26" t="n">
        <v>0</v>
      </c>
      <c r="D35" s="26" t="n">
        <v>0</v>
      </c>
      <c r="E35" s="25" t="n"/>
      <c r="F35" s="25" t="n"/>
      <c r="G35" s="26">
        <f>IF(AND(C35=0,D35=0,B35=""),"",IF(ROW()=13,$D$4+C35-D35,G34+C35-D35))</f>
        <v/>
      </c>
      <c r="H35" s="26">
        <f>IF(AND(C35=0,D35=0,B35=""),"",C35-D35)</f>
        <v/>
      </c>
      <c r="I35" s="27">
        <f>IF(G35="","",IF(G35&lt;$F$4,"À surveiller","OK"))</f>
        <v/>
      </c>
      <c r="J35" s="25" t="n"/>
    </row>
    <row r="36" ht="22" customHeight="1">
      <c r="A36" s="28" t="n"/>
      <c r="B36" s="29" t="n"/>
      <c r="C36" s="30" t="n">
        <v>0</v>
      </c>
      <c r="D36" s="30" t="n">
        <v>0</v>
      </c>
      <c r="E36" s="29" t="n"/>
      <c r="F36" s="29" t="n"/>
      <c r="G36" s="30">
        <f>IF(AND(C36=0,D36=0,B36=""),"",IF(ROW()=13,$D$4+C36-D36,G35+C36-D36))</f>
        <v/>
      </c>
      <c r="H36" s="30">
        <f>IF(AND(C36=0,D36=0,B36=""),"",C36-D36)</f>
        <v/>
      </c>
      <c r="I36" s="31">
        <f>IF(G36="","",IF(G36&lt;$F$4,"À surveiller","OK"))</f>
        <v/>
      </c>
      <c r="J36" s="29" t="n"/>
    </row>
    <row r="37" ht="22" customHeight="1">
      <c r="A37" s="24" t="n"/>
      <c r="B37" s="25" t="n"/>
      <c r="C37" s="26" t="n">
        <v>0</v>
      </c>
      <c r="D37" s="26" t="n">
        <v>0</v>
      </c>
      <c r="E37" s="25" t="n"/>
      <c r="F37" s="25" t="n"/>
      <c r="G37" s="26">
        <f>IF(AND(C37=0,D37=0,B37=""),"",IF(ROW()=13,$D$4+C37-D37,G36+C37-D37))</f>
        <v/>
      </c>
      <c r="H37" s="26">
        <f>IF(AND(C37=0,D37=0,B37=""),"",C37-D37)</f>
        <v/>
      </c>
      <c r="I37" s="27">
        <f>IF(G37="","",IF(G37&lt;$F$4,"À surveiller","OK"))</f>
        <v/>
      </c>
      <c r="J37" s="25" t="n"/>
    </row>
    <row r="38" ht="22" customHeight="1">
      <c r="A38" s="28" t="n"/>
      <c r="B38" s="29" t="n"/>
      <c r="C38" s="30" t="n">
        <v>0</v>
      </c>
      <c r="D38" s="30" t="n">
        <v>0</v>
      </c>
      <c r="E38" s="29" t="n"/>
      <c r="F38" s="29" t="n"/>
      <c r="G38" s="30">
        <f>IF(AND(C38=0,D38=0,B38=""),"",IF(ROW()=13,$D$4+C38-D38,G37+C38-D38))</f>
        <v/>
      </c>
      <c r="H38" s="30">
        <f>IF(AND(C38=0,D38=0,B38=""),"",C38-D38)</f>
        <v/>
      </c>
      <c r="I38" s="31">
        <f>IF(G38="","",IF(G38&lt;$F$4,"À surveiller","OK"))</f>
        <v/>
      </c>
      <c r="J38" s="29" t="n"/>
    </row>
    <row r="39" ht="22" customHeight="1">
      <c r="A39" s="24" t="n"/>
      <c r="B39" s="25" t="n"/>
      <c r="C39" s="26" t="n">
        <v>0</v>
      </c>
      <c r="D39" s="26" t="n">
        <v>0</v>
      </c>
      <c r="E39" s="25" t="n"/>
      <c r="F39" s="25" t="n"/>
      <c r="G39" s="26">
        <f>IF(AND(C39=0,D39=0,B39=""),"",IF(ROW()=13,$D$4+C39-D39,G38+C39-D39))</f>
        <v/>
      </c>
      <c r="H39" s="26">
        <f>IF(AND(C39=0,D39=0,B39=""),"",C39-D39)</f>
        <v/>
      </c>
      <c r="I39" s="27">
        <f>IF(G39="","",IF(G39&lt;$F$4,"À surveiller","OK"))</f>
        <v/>
      </c>
      <c r="J39" s="25" t="n"/>
    </row>
    <row r="40" ht="22" customHeight="1">
      <c r="A40" s="28" t="n"/>
      <c r="B40" s="29" t="n"/>
      <c r="C40" s="30" t="n">
        <v>0</v>
      </c>
      <c r="D40" s="30" t="n">
        <v>0</v>
      </c>
      <c r="E40" s="29" t="n"/>
      <c r="F40" s="29" t="n"/>
      <c r="G40" s="30">
        <f>IF(AND(C40=0,D40=0,B40=""),"",IF(ROW()=13,$D$4+C40-D40,G39+C40-D40))</f>
        <v/>
      </c>
      <c r="H40" s="30">
        <f>IF(AND(C40=0,D40=0,B40=""),"",C40-D40)</f>
        <v/>
      </c>
      <c r="I40" s="31">
        <f>IF(G40="","",IF(G40&lt;$F$4,"À surveiller","OK"))</f>
        <v/>
      </c>
      <c r="J40" s="29" t="n"/>
    </row>
    <row r="41" ht="22" customHeight="1">
      <c r="A41" s="24" t="n"/>
      <c r="B41" s="25" t="n"/>
      <c r="C41" s="26" t="n">
        <v>0</v>
      </c>
      <c r="D41" s="26" t="n">
        <v>0</v>
      </c>
      <c r="E41" s="25" t="n"/>
      <c r="F41" s="25" t="n"/>
      <c r="G41" s="26">
        <f>IF(AND(C41=0,D41=0,B41=""),"",IF(ROW()=13,$D$4+C41-D41,G40+C41-D41))</f>
        <v/>
      </c>
      <c r="H41" s="26">
        <f>IF(AND(C41=0,D41=0,B41=""),"",C41-D41)</f>
        <v/>
      </c>
      <c r="I41" s="27">
        <f>IF(G41="","",IF(G41&lt;$F$4,"À surveiller","OK"))</f>
        <v/>
      </c>
      <c r="J41" s="25" t="n"/>
    </row>
    <row r="42" ht="22" customHeight="1">
      <c r="A42" s="28" t="n"/>
      <c r="B42" s="29" t="n"/>
      <c r="C42" s="30" t="n">
        <v>0</v>
      </c>
      <c r="D42" s="30" t="n">
        <v>0</v>
      </c>
      <c r="E42" s="29" t="n"/>
      <c r="F42" s="29" t="n"/>
      <c r="G42" s="30">
        <f>IF(AND(C42=0,D42=0,B42=""),"",IF(ROW()=13,$D$4+C42-D42,G41+C42-D42))</f>
        <v/>
      </c>
      <c r="H42" s="30">
        <f>IF(AND(C42=0,D42=0,B42=""),"",C42-D42)</f>
        <v/>
      </c>
      <c r="I42" s="31">
        <f>IF(G42="","",IF(G42&lt;$F$4,"À surveiller","OK"))</f>
        <v/>
      </c>
      <c r="J42" s="29" t="n"/>
    </row>
    <row r="43" ht="22" customHeight="1"/>
    <row r="44" ht="38" customHeight="1">
      <c r="A44" s="32" t="inlineStr">
        <is>
          <t>Lecture rapide : le ratio de couverture compare les encaissements aux décaissements. Une valeur supérieure à 1 indique que les entrées couvrent les sorties sur la période.</t>
        </is>
      </c>
    </row>
  </sheetData>
  <autoFilter ref="A12:J42"/>
  <mergeCells count="15">
    <mergeCell ref="A4:B4"/>
    <mergeCell ref="A44:J44"/>
    <mergeCell ref="A1:J1"/>
    <mergeCell ref="E6:F6"/>
    <mergeCell ref="C6:D6"/>
    <mergeCell ref="G7:H8"/>
    <mergeCell ref="I6:J6"/>
    <mergeCell ref="I7:J8"/>
    <mergeCell ref="C7:D8"/>
    <mergeCell ref="A7:B8"/>
    <mergeCell ref="E7:F8"/>
    <mergeCell ref="G6:H6"/>
    <mergeCell ref="A2:J2"/>
    <mergeCell ref="A10:J10"/>
    <mergeCell ref="A6:B6"/>
  </mergeCells>
  <conditionalFormatting sqref="A10:J10">
    <cfRule type="expression" priority="1" dxfId="0">
      <formula>$L$4&lt;$F$4</formula>
    </cfRule>
  </conditionalFormatting>
  <conditionalFormatting sqref="C13:C42">
    <cfRule type="cellIs" priority="2" operator="greaterThan" dxfId="1">
      <formula>0</formula>
    </cfRule>
  </conditionalFormatting>
  <conditionalFormatting sqref="D13:D42">
    <cfRule type="cellIs" priority="3" operator="greaterThan" dxfId="2">
      <formula>0</formula>
    </cfRule>
  </conditionalFormatting>
  <conditionalFormatting sqref="G13:G42">
    <cfRule type="cellIs" priority="4" operator="lessThan" dxfId="3">
      <formula>$F$4</formula>
    </cfRule>
  </conditionalFormatting>
  <conditionalFormatting sqref="I13:I42">
    <cfRule type="expression" priority="5" dxfId="4">
      <formula>$I13="À surveiller"</formula>
    </cfRule>
  </conditionalFormatting>
  <dataValidations count="2">
    <dataValidation sqref="E13:E42" showDropDown="0" showInputMessage="0" showErrorMessage="0" allowBlank="1" type="list">
      <formula1>"Ventes,Client,Subvention,Apport,Fournisseur,Loyer,Salaires,Charges,Banque,Autre"</formula1>
    </dataValidation>
    <dataValidation sqref="F13:F42" showDropDown="0" showInputMessage="0" showErrorMessage="0" allowBlank="1" type="list">
      <formula1>"Espèces,Virement,Chèque,Carte,Prélèvement"</formula1>
    </dataValidation>
  </dataValidations>
  <pageMargins left="0.75" right="0.75" top="1" bottom="1" header="0.5" footer="0.5"/>
  <pageSetup orientation="landscape" fitToHeight="1" fitToWidth="1"/>
  <drawing xmlns:r="http://schemas.openxmlformats.org/officeDocument/2006/relationships" r:id="rId1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2026-04-25T16:42:03Z</dcterms:created>
  <dcterms:modified xmlns:dcterms="http://purl.org/dc/terms/" xmlns:xsi="http://www.w3.org/2001/XMLSchema-instance" xsi:type="dcterms:W3CDTF">2026-04-25T16:42:03Z</dcterms:modified>
</cp:coreProperties>
</file>