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tables/table2.xml" ContentType="application/vnd.openxmlformats-officedocument.spreadsheetml.table+xml"/>
  <Override PartName="/xl/worksheets/sheet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23e6b77e86e484e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Prévisionnel PME" sheetId="1" r:id="Rebda1884ea4d4700"/>
    <x:sheet xmlns:r="http://schemas.openxmlformats.org/officeDocument/2006/relationships" name="Dashboard" sheetId="2" r:id="R262a1ab6254240af"/>
    <x:sheet xmlns:r="http://schemas.openxmlformats.org/officeDocument/2006/relationships" name="Hypothèses" sheetId="3" r:id="Re9b2d89937b34482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4">
    <x:numFmt numFmtId="200" formatCode="#,##0 €;[Red](#,##0 €);-"/>
    <x:numFmt numFmtId="201" formatCode="0.0%;[Red](0.0%);-"/>
    <x:numFmt numFmtId="202" formatCode="#,##0;[Red](#,##0);-"/>
    <x:numFmt numFmtId="203" formatCode="0.0%"/>
  </x:numFmts>
  <x:fonts count="11">
    <x:font>
      <x:sz val="11"/>
      <x:name val="Carlito"/>
    </x:font>
    <x:font>
      <x:b/>
      <x:sz val="15"/>
      <x:color rgb="FFFFFF"/>
      <x:name val="Carlito"/>
    </x:font>
    <x:font>
      <x:i/>
      <x:sz val="11"/>
      <x:color rgb="0F172A"/>
      <x:name val="Carlito"/>
    </x:font>
    <x:font>
      <x:b/>
      <x:sz val="11"/>
      <x:color rgb="FFFFFF"/>
      <x:name val="Carlito"/>
    </x:font>
    <x:font>
      <x:b/>
      <x:sz val="11"/>
      <x:color rgb="0F172A"/>
      <x:name val="Carlito"/>
    </x:font>
    <x:font>
      <x:sz val="11"/>
      <x:color rgb="0000FF"/>
      <x:name val="Carlito"/>
    </x:font>
    <x:font>
      <x:b/>
      <x:sz val="11"/>
      <x:color rgb="0000FF"/>
      <x:name val="Carlito"/>
    </x:font>
    <x:font>
      <x:b/>
      <x:sz val="11"/>
      <x:color rgb="000000"/>
      <x:name val="Carlito"/>
    </x:font>
    <x:font>
      <x:sz val="11"/>
      <x:color rgb="000000"/>
      <x:name val="Carlito"/>
    </x:font>
    <x:font>
      <x:b/>
      <x:sz val="11"/>
      <x:name val="Carlito"/>
    </x:font>
    <x:font>
      <x:b/>
      <x:sz val="16"/>
      <x:color rgb="FFFFFF"/>
      <x:name val="Carlito"/>
    </x:font>
  </x:fonts>
  <x:fills count="15">
    <x:fill>
      <x:patternFill patternType="none"/>
    </x:fill>
    <x:fill>
      <x:patternFill patternType="gray125"/>
    </x:fill>
    <x:fill>
      <x:patternFill patternType="solid">
        <x:fgColor rgb="0F172A"/>
      </x:patternFill>
    </x:fill>
    <x:fill>
      <x:patternFill patternType="solid">
        <x:fgColor rgb="E0F2FE"/>
      </x:patternFill>
    </x:fill>
    <x:fill>
      <x:patternFill patternType="solid">
        <x:fgColor rgb="1D4ED8"/>
      </x:patternFill>
    </x:fill>
    <x:fill>
      <x:patternFill patternType="solid">
        <x:fgColor rgb="334155"/>
      </x:patternFill>
    </x:fill>
    <x:fill>
      <x:patternFill patternType="solid">
        <x:fgColor rgb="16A34A"/>
      </x:patternFill>
    </x:fill>
    <x:fill>
      <x:patternFill patternType="solid">
        <x:fgColor rgb="F97316"/>
      </x:patternFill>
    </x:fill>
    <x:fill>
      <x:patternFill patternType="solid">
        <x:fgColor rgb="7C3AED"/>
      </x:patternFill>
    </x:fill>
    <x:fill>
      <x:patternFill patternType="solid">
        <x:fgColor rgb="60A5FA"/>
      </x:patternFill>
    </x:fill>
    <x:fill>
      <x:patternFill patternType="solid">
        <x:fgColor rgb="C084FC"/>
      </x:patternFill>
    </x:fill>
    <x:fill>
      <x:patternFill patternType="solid">
        <x:fgColor rgb="FEF3C7"/>
      </x:patternFill>
    </x:fill>
    <x:fill>
      <x:patternFill patternType="solid">
        <x:fgColor rgb="DC2626"/>
      </x:patternFill>
    </x:fill>
    <x:fill>
      <x:patternFill patternType="solid">
        <x:fgColor rgb="FFF7CC"/>
      </x:patternFill>
    </x:fill>
    <x:fill>
      <x:patternFill patternType="solid">
        <x:fgColor rgb="F8FAFC"/>
      </x:patternFill>
    </x:fill>
  </x:fills>
  <x:borders count="2">
    <x:border/>
    <x:border/>
  </x:borders>
  <x:cellStyleXfs count="1">
    <x:xf numFmtId="0" fontId="0" fillId="0" borderId="0"/>
  </x:cellStyleXfs>
  <x:cellXfs count="176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horizontal="center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horizontal="center"/>
    </x:xf>
    <x:xf numFmtId="0" fontId="0" fillId="5" borderId="0" xfId="0" applyNumberFormat="1" applyFont="1" applyFill="1" applyBorder="1"/>
    <x:xf numFmtId="0" fontId="3" fillId="5" borderId="0" xfId="0" applyNumberFormat="1" applyFont="1" applyFill="1" applyBorder="1"/>
    <x:xf numFmtId="0" fontId="3" fillId="5" borderId="0" xfId="0" applyNumberFormat="1" applyFont="1" applyFill="1" applyBorder="1" applyAlignment="1">
      <x:alignment horizontal="left"/>
    </x:xf>
    <x:xf numFmtId="0" fontId="0" fillId="5" borderId="1" xfId="0" applyNumberFormat="1" applyFont="1" applyFill="1" applyBorder="1"/>
    <x:xf numFmtId="0" fontId="3" fillId="5" borderId="1" xfId="0" applyNumberFormat="1" applyFont="1" applyFill="1" applyBorder="1"/>
    <x:xf numFmtId="0" fontId="3" fillId="5" borderId="1" xfId="0" applyNumberFormat="1" applyFont="1" applyFill="1" applyBorder="1" applyAlignment="1">
      <x:alignment horizontal="left"/>
    </x:xf>
    <x:xf numFmtId="0" fontId="0" fillId="6" borderId="0" xfId="0" applyNumberFormat="1" applyFont="1" applyFill="1" applyBorder="1"/>
    <x:xf numFmtId="0" fontId="3" fillId="6" borderId="0" xfId="0" applyNumberFormat="1" applyFont="1" applyFill="1" applyBorder="1"/>
    <x:xf numFmtId="0" fontId="0" fillId="6" borderId="1" xfId="0" applyNumberFormat="1" applyFont="1" applyFill="1" applyBorder="1"/>
    <x:xf numFmtId="0" fontId="3" fillId="6" borderId="1" xfId="0" applyNumberFormat="1" applyFont="1" applyFill="1" applyBorder="1"/>
    <x:xf numFmtId="0" fontId="0" fillId="7" borderId="0" xfId="0" applyNumberFormat="1" applyFont="1" applyFill="1" applyBorder="1"/>
    <x:xf numFmtId="0" fontId="3" fillId="7" borderId="0" xfId="0" applyNumberFormat="1" applyFont="1" applyFill="1" applyBorder="1"/>
    <x:xf numFmtId="0" fontId="0" fillId="7" borderId="1" xfId="0" applyNumberFormat="1" applyFont="1" applyFill="1" applyBorder="1"/>
    <x:xf numFmtId="0" fontId="3" fillId="7" borderId="1" xfId="0" applyNumberFormat="1" applyFont="1" applyFill="1" applyBorder="1"/>
    <x:xf numFmtId="0" fontId="0" fillId="8" borderId="0" xfId="0" applyNumberFormat="1" applyFont="1" applyFill="1" applyBorder="1"/>
    <x:xf numFmtId="0" fontId="3" fillId="8" borderId="0" xfId="0" applyNumberFormat="1" applyFont="1" applyFill="1" applyBorder="1"/>
    <x:xf numFmtId="0" fontId="0" fillId="8" borderId="1" xfId="0" applyNumberFormat="1" applyFont="1" applyFill="1" applyBorder="1"/>
    <x:xf numFmtId="0" fontId="3" fillId="8" borderId="1" xfId="0" applyNumberFormat="1" applyFont="1" applyFill="1" applyBorder="1"/>
    <x:xf numFmtId="0" fontId="0" fillId="9" borderId="0" xfId="0" applyNumberFormat="1" applyFont="1" applyFill="1" applyBorder="1"/>
    <x:xf numFmtId="0" fontId="3" fillId="9" borderId="0" xfId="0" applyNumberFormat="1" applyFont="1" applyFill="1" applyBorder="1"/>
    <x:xf numFmtId="0" fontId="0" fillId="9" borderId="1" xfId="0" applyNumberFormat="1" applyFont="1" applyFill="1" applyBorder="1"/>
    <x:xf numFmtId="0" fontId="3" fillId="9" borderId="1" xfId="0" applyNumberFormat="1" applyFont="1" applyFill="1" applyBorder="1"/>
    <x:xf numFmtId="0" fontId="0" fillId="10" borderId="0" xfId="0" applyNumberFormat="1" applyFont="1" applyFill="1" applyBorder="1"/>
    <x:xf numFmtId="0" fontId="3" fillId="10" borderId="0" xfId="0" applyNumberFormat="1" applyFont="1" applyFill="1" applyBorder="1"/>
    <x:xf numFmtId="0" fontId="0" fillId="10" borderId="1" xfId="0" applyNumberFormat="1" applyFont="1" applyFill="1" applyBorder="1"/>
    <x:xf numFmtId="0" fontId="3" fillId="10" borderId="1" xfId="0" applyNumberFormat="1" applyFont="1" applyFill="1" applyBorder="1"/>
    <x:xf numFmtId="0" fontId="0" fillId="11" borderId="0" xfId="0" applyNumberFormat="1" applyFont="1" applyFill="1" applyBorder="1"/>
    <x:xf numFmtId="0" fontId="4" fillId="11" borderId="0" xfId="0" applyNumberFormat="1" applyFont="1" applyFill="1" applyBorder="1"/>
    <x:xf numFmtId="0" fontId="0" fillId="11" borderId="1" xfId="0" applyNumberFormat="1" applyFont="1" applyFill="1" applyBorder="1"/>
    <x:xf numFmtId="0" fontId="4" fillId="11" borderId="1" xfId="0" applyNumberFormat="1" applyFont="1" applyFill="1" applyBorder="1"/>
    <x:xf numFmtId="0" fontId="0" fillId="12" borderId="0" xfId="0" applyNumberFormat="1" applyFont="1" applyFill="1" applyBorder="1"/>
    <x:xf numFmtId="0" fontId="3" fillId="12" borderId="0" xfId="0" applyNumberFormat="1" applyFont="1" applyFill="1" applyBorder="1"/>
    <x:xf numFmtId="0" fontId="0" fillId="12" borderId="1" xfId="0" applyNumberFormat="1" applyFont="1" applyFill="1" applyBorder="1"/>
    <x:xf numFmtId="0" fontId="3" fillId="12" borderId="1" xfId="0" applyNumberFormat="1" applyFont="1" applyFill="1" applyBorder="1"/>
    <x:xf numFmtId="0" fontId="0" fillId="13" borderId="0" xfId="0" applyNumberFormat="1" applyFont="1" applyFill="1" applyBorder="1"/>
    <x:xf numFmtId="0" fontId="5" fillId="13" borderId="0" xfId="0" applyNumberFormat="1" applyFont="1" applyFill="1" applyBorder="1"/>
    <x:xf numFmtId="0" fontId="0" fillId="13" borderId="1" xfId="0" applyNumberFormat="1" applyFont="1" applyFill="1" applyBorder="1"/>
    <x:xf numFmtId="0" fontId="5" fillId="13" borderId="1" xfId="0" applyNumberFormat="1" applyFont="1" applyFill="1" applyBorder="1"/>
    <x:xf numFmtId="0" fontId="3" fillId="13" borderId="0" xfId="0" applyNumberFormat="1" applyFont="1" applyFill="1" applyBorder="1" applyAlignment="1">
      <x:alignment horizontal="left"/>
    </x:xf>
    <x:xf numFmtId="0" fontId="6" fillId="13" borderId="0" xfId="0" applyNumberFormat="1" applyFont="1" applyFill="1" applyBorder="1" applyAlignment="1">
      <x:alignment horizontal="left"/>
    </x:xf>
    <x:xf numFmtId="0" fontId="3" fillId="13" borderId="1" xfId="0" applyNumberFormat="1" applyFont="1" applyFill="1" applyBorder="1" applyAlignment="1">
      <x:alignment horizontal="left"/>
    </x:xf>
    <x:xf numFmtId="0" fontId="6" fillId="13" borderId="1" xfId="0" applyNumberFormat="1" applyFont="1" applyFill="1" applyBorder="1" applyAlignment="1">
      <x:alignment horizontal="left"/>
    </x:xf>
    <x:xf numFmtId="0" fontId="7" fillId="6" borderId="0" xfId="0" applyNumberFormat="1" applyFont="1" applyFill="1" applyBorder="1"/>
    <x:xf numFmtId="0" fontId="7" fillId="6" borderId="1" xfId="0" applyNumberFormat="1" applyFont="1" applyFill="1" applyBorder="1"/>
    <x:xf numFmtId="0" fontId="8" fillId="0" borderId="0" xfId="0" applyNumberFormat="1" applyFont="1" applyFill="1" applyBorder="1"/>
    <x:xf numFmtId="0" fontId="8" fillId="0" borderId="1" xfId="0" applyNumberFormat="1" applyFont="1" applyFill="1" applyBorder="1"/>
    <x:xf numFmtId="0" fontId="7" fillId="7" borderId="0" xfId="0" applyNumberFormat="1" applyFont="1" applyFill="1" applyBorder="1"/>
    <x:xf numFmtId="0" fontId="7" fillId="7" borderId="1" xfId="0" applyNumberFormat="1" applyFont="1" applyFill="1" applyBorder="1"/>
    <x:xf numFmtId="0" fontId="7" fillId="8" borderId="0" xfId="0" applyNumberFormat="1" applyFont="1" applyFill="1" applyBorder="1"/>
    <x:xf numFmtId="0" fontId="7" fillId="8" borderId="1" xfId="0" applyNumberFormat="1" applyFont="1" applyFill="1" applyBorder="1"/>
    <x:xf numFmtId="0" fontId="7" fillId="9" borderId="0" xfId="0" applyNumberFormat="1" applyFont="1" applyFill="1" applyBorder="1"/>
    <x:xf numFmtId="0" fontId="7" fillId="9" borderId="1" xfId="0" applyNumberFormat="1" applyFont="1" applyFill="1" applyBorder="1"/>
    <x:xf numFmtId="0" fontId="7" fillId="10" borderId="0" xfId="0" applyNumberFormat="1" applyFont="1" applyFill="1" applyBorder="1"/>
    <x:xf numFmtId="0" fontId="7" fillId="10" borderId="1" xfId="0" applyNumberFormat="1" applyFont="1" applyFill="1" applyBorder="1"/>
    <x:xf numFmtId="0" fontId="7" fillId="11" borderId="0" xfId="0" applyNumberFormat="1" applyFont="1" applyFill="1" applyBorder="1"/>
    <x:xf numFmtId="0" fontId="7" fillId="11" borderId="1" xfId="0" applyNumberFormat="1" applyFont="1" applyFill="1" applyBorder="1"/>
    <x:xf numFmtId="0" fontId="7" fillId="12" borderId="0" xfId="0" applyNumberFormat="1" applyFont="1" applyFill="1" applyBorder="1"/>
    <x:xf numFmtId="0" fontId="7" fillId="12" borderId="1" xfId="0" applyNumberFormat="1" applyFont="1" applyFill="1" applyBorder="1"/>
    <x:xf numFmtId="200" fontId="5" fillId="13" borderId="0" xfId="0" applyNumberFormat="1" applyFont="1" applyFill="1" applyBorder="1"/>
    <x:xf numFmtId="200" fontId="0" fillId="0" borderId="0" xfId="0" applyNumberFormat="1" applyFont="1" applyFill="1" applyBorder="1"/>
    <x:xf numFmtId="200" fontId="7" fillId="6" borderId="0" xfId="0" applyNumberFormat="1" applyFont="1" applyFill="1" applyBorder="1"/>
    <x:xf numFmtId="200" fontId="3" fillId="5" borderId="0" xfId="0" applyNumberFormat="1" applyFont="1" applyFill="1" applyBorder="1" applyAlignment="1">
      <x:alignment horizontal="left"/>
    </x:xf>
    <x:xf numFmtId="200" fontId="8" fillId="0" borderId="0" xfId="0" applyNumberFormat="1" applyFont="1" applyFill="1" applyBorder="1"/>
    <x:xf numFmtId="200" fontId="7" fillId="7" borderId="0" xfId="0" applyNumberFormat="1" applyFont="1" applyFill="1" applyBorder="1"/>
    <x:xf numFmtId="200" fontId="7" fillId="8" borderId="0" xfId="0" applyNumberFormat="1" applyFont="1" applyFill="1" applyBorder="1"/>
    <x:xf numFmtId="200" fontId="6" fillId="13" borderId="0" xfId="0" applyNumberFormat="1" applyFont="1" applyFill="1" applyBorder="1" applyAlignment="1">
      <x:alignment horizontal="left"/>
    </x:xf>
    <x:xf numFmtId="200" fontId="7" fillId="9" borderId="0" xfId="0" applyNumberFormat="1" applyFont="1" applyFill="1" applyBorder="1"/>
    <x:xf numFmtId="200" fontId="7" fillId="10" borderId="0" xfId="0" applyNumberFormat="1" applyFont="1" applyFill="1" applyBorder="1"/>
    <x:xf numFmtId="200" fontId="7" fillId="11" borderId="0" xfId="0" applyNumberFormat="1" applyFont="1" applyFill="1" applyBorder="1"/>
    <x:xf numFmtId="200" fontId="7" fillId="12" borderId="0" xfId="0" applyNumberFormat="1" applyFont="1" applyFill="1" applyBorder="1"/>
    <x:xf numFmtId="200" fontId="5" fillId="13" borderId="1" xfId="0" applyNumberFormat="1" applyFont="1" applyFill="1" applyBorder="1"/>
    <x:xf numFmtId="200" fontId="0" fillId="0" borderId="1" xfId="0" applyNumberFormat="1" applyFont="1" applyFill="1" applyBorder="1"/>
    <x:xf numFmtId="200" fontId="7" fillId="6" borderId="1" xfId="0" applyNumberFormat="1" applyFont="1" applyFill="1" applyBorder="1"/>
    <x:xf numFmtId="200" fontId="3" fillId="5" borderId="1" xfId="0" applyNumberFormat="1" applyFont="1" applyFill="1" applyBorder="1" applyAlignment="1">
      <x:alignment horizontal="left"/>
    </x:xf>
    <x:xf numFmtId="200" fontId="8" fillId="0" borderId="1" xfId="0" applyNumberFormat="1" applyFont="1" applyFill="1" applyBorder="1"/>
    <x:xf numFmtId="200" fontId="7" fillId="7" borderId="1" xfId="0" applyNumberFormat="1" applyFont="1" applyFill="1" applyBorder="1"/>
    <x:xf numFmtId="200" fontId="7" fillId="8" borderId="1" xfId="0" applyNumberFormat="1" applyFont="1" applyFill="1" applyBorder="1"/>
    <x:xf numFmtId="200" fontId="6" fillId="13" borderId="1" xfId="0" applyNumberFormat="1" applyFont="1" applyFill="1" applyBorder="1" applyAlignment="1">
      <x:alignment horizontal="left"/>
    </x:xf>
    <x:xf numFmtId="200" fontId="7" fillId="9" borderId="1" xfId="0" applyNumberFormat="1" applyFont="1" applyFill="1" applyBorder="1"/>
    <x:xf numFmtId="200" fontId="7" fillId="10" borderId="1" xfId="0" applyNumberFormat="1" applyFont="1" applyFill="1" applyBorder="1"/>
    <x:xf numFmtId="200" fontId="7" fillId="11" borderId="1" xfId="0" applyNumberFormat="1" applyFont="1" applyFill="1" applyBorder="1"/>
    <x:xf numFmtId="200" fontId="7" fillId="12" borderId="1" xfId="0" applyNumberFormat="1" applyFont="1" applyFill="1" applyBorder="1"/>
    <x:xf numFmtId="201" fontId="7" fillId="6" borderId="0" xfId="0" applyNumberFormat="1" applyFont="1" applyFill="1" applyBorder="1"/>
    <x:xf numFmtId="201" fontId="7" fillId="6" borderId="1" xfId="0" applyNumberFormat="1" applyFont="1" applyFill="1" applyBorder="1"/>
    <x:xf numFmtId="0" fontId="1" fillId="2" borderId="0" xfId="0" applyNumberFormat="1" applyFont="1" applyFill="1" applyBorder="1" applyAlignment="1">
      <x:alignment horizontal="center" vertical="center" wrapText="1"/>
    </x:xf>
    <x:xf numFmtId="0" fontId="2" fillId="3" borderId="0" xfId="0" applyNumberFormat="1" applyFont="1" applyFill="1" applyBorder="1" applyAlignment="1">
      <x:alignment horizontal="center" wrapText="1"/>
    </x:xf>
    <x:xf numFmtId="0" fontId="0" fillId="0" borderId="0" xfId="0" applyNumberFormat="1" applyFont="1" applyFill="1" applyBorder="1" applyAlignment="1">
      <x:alignment wrapText="1"/>
    </x:xf>
    <x:xf numFmtId="0" fontId="3" fillId="4" borderId="0" xfId="0" applyNumberFormat="1" applyFont="1" applyFill="1" applyBorder="1" applyAlignment="1">
      <x:alignment horizontal="center" wrapText="1"/>
    </x:xf>
    <x:xf numFmtId="0" fontId="3" fillId="5" borderId="0" xfId="0" applyNumberFormat="1" applyFont="1" applyFill="1" applyBorder="1" applyAlignment="1">
      <x:alignment horizontal="left" wrapText="1"/>
    </x:xf>
    <x:xf numFmtId="200" fontId="5" fillId="13" borderId="0" xfId="0" applyNumberFormat="1" applyFont="1" applyFill="1" applyBorder="1" applyAlignment="1">
      <x:alignment wrapText="1"/>
    </x:xf>
    <x:xf numFmtId="200" fontId="0" fillId="0" borderId="0" xfId="0" applyNumberFormat="1" applyFont="1" applyFill="1" applyBorder="1" applyAlignment="1">
      <x:alignment wrapText="1"/>
    </x:xf>
    <x:xf numFmtId="0" fontId="3" fillId="6" borderId="0" xfId="0" applyNumberFormat="1" applyFont="1" applyFill="1" applyBorder="1" applyAlignment="1">
      <x:alignment wrapText="1"/>
    </x:xf>
    <x:xf numFmtId="200" fontId="7" fillId="6" borderId="0" xfId="0" applyNumberFormat="1" applyFont="1" applyFill="1" applyBorder="1" applyAlignment="1">
      <x:alignment wrapText="1"/>
    </x:xf>
    <x:xf numFmtId="200" fontId="3" fillId="5" borderId="0" xfId="0" applyNumberFormat="1" applyFont="1" applyFill="1" applyBorder="1" applyAlignment="1">
      <x:alignment horizontal="left" wrapText="1"/>
    </x:xf>
    <x:xf numFmtId="200" fontId="8" fillId="0" borderId="0" xfId="0" applyNumberFormat="1" applyFont="1" applyFill="1" applyBorder="1" applyAlignment="1">
      <x:alignment wrapText="1"/>
    </x:xf>
    <x:xf numFmtId="0" fontId="3" fillId="7" borderId="0" xfId="0" applyNumberFormat="1" applyFont="1" applyFill="1" applyBorder="1" applyAlignment="1">
      <x:alignment wrapText="1"/>
    </x:xf>
    <x:xf numFmtId="200" fontId="7" fillId="7" borderId="0" xfId="0" applyNumberFormat="1" applyFont="1" applyFill="1" applyBorder="1" applyAlignment="1">
      <x:alignment wrapText="1"/>
    </x:xf>
    <x:xf numFmtId="0" fontId="3" fillId="8" borderId="0" xfId="0" applyNumberFormat="1" applyFont="1" applyFill="1" applyBorder="1" applyAlignment="1">
      <x:alignment wrapText="1"/>
    </x:xf>
    <x:xf numFmtId="200" fontId="7" fillId="8" borderId="0" xfId="0" applyNumberFormat="1" applyFont="1" applyFill="1" applyBorder="1" applyAlignment="1">
      <x:alignment wrapText="1"/>
    </x:xf>
    <x:xf numFmtId="200" fontId="6" fillId="13" borderId="0" xfId="0" applyNumberFormat="1" applyFont="1" applyFill="1" applyBorder="1" applyAlignment="1">
      <x:alignment horizontal="left" wrapText="1"/>
    </x:xf>
    <x:xf numFmtId="0" fontId="3" fillId="9" borderId="0" xfId="0" applyNumberFormat="1" applyFont="1" applyFill="1" applyBorder="1" applyAlignment="1">
      <x:alignment wrapText="1"/>
    </x:xf>
    <x:xf numFmtId="200" fontId="7" fillId="9" borderId="0" xfId="0" applyNumberFormat="1" applyFont="1" applyFill="1" applyBorder="1" applyAlignment="1">
      <x:alignment wrapText="1"/>
    </x:xf>
    <x:xf numFmtId="0" fontId="3" fillId="10" borderId="0" xfId="0" applyNumberFormat="1" applyFont="1" applyFill="1" applyBorder="1" applyAlignment="1">
      <x:alignment wrapText="1"/>
    </x:xf>
    <x:xf numFmtId="200" fontId="7" fillId="10" borderId="0" xfId="0" applyNumberFormat="1" applyFont="1" applyFill="1" applyBorder="1" applyAlignment="1">
      <x:alignment wrapText="1"/>
    </x:xf>
    <x:xf numFmtId="201" fontId="7" fillId="6" borderId="0" xfId="0" applyNumberFormat="1" applyFont="1" applyFill="1" applyBorder="1" applyAlignment="1">
      <x:alignment wrapText="1"/>
    </x:xf>
    <x:xf numFmtId="0" fontId="4" fillId="11" borderId="0" xfId="0" applyNumberFormat="1" applyFont="1" applyFill="1" applyBorder="1" applyAlignment="1">
      <x:alignment wrapText="1"/>
    </x:xf>
    <x:xf numFmtId="200" fontId="7" fillId="11" borderId="0" xfId="0" applyNumberFormat="1" applyFont="1" applyFill="1" applyBorder="1" applyAlignment="1">
      <x:alignment wrapText="1"/>
    </x:xf>
    <x:xf numFmtId="0" fontId="3" fillId="12" borderId="0" xfId="0" applyNumberFormat="1" applyFont="1" applyFill="1" applyBorder="1" applyAlignment="1">
      <x:alignment wrapText="1"/>
    </x:xf>
    <x:xf numFmtId="200" fontId="7" fillId="12" borderId="0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horizontal="center" vertical="center" wrapText="1"/>
    </x:xf>
    <x:xf numFmtId="0" fontId="2" fillId="3" borderId="1" xfId="0" applyNumberFormat="1" applyFont="1" applyFill="1" applyBorder="1" applyAlignment="1">
      <x:alignment horizontal="center" wrapText="1"/>
    </x:xf>
    <x:xf numFmtId="0" fontId="0" fillId="0" borderId="1" xfId="0" applyNumberFormat="1" applyFont="1" applyFill="1" applyBorder="1" applyAlignment="1">
      <x:alignment wrapText="1"/>
    </x:xf>
    <x:xf numFmtId="0" fontId="3" fillId="4" borderId="1" xfId="0" applyNumberFormat="1" applyFont="1" applyFill="1" applyBorder="1" applyAlignment="1">
      <x:alignment horizontal="center" wrapText="1"/>
    </x:xf>
    <x:xf numFmtId="0" fontId="3" fillId="5" borderId="1" xfId="0" applyNumberFormat="1" applyFont="1" applyFill="1" applyBorder="1" applyAlignment="1">
      <x:alignment horizontal="left" wrapText="1"/>
    </x:xf>
    <x:xf numFmtId="200" fontId="5" fillId="13" borderId="1" xfId="0" applyNumberFormat="1" applyFont="1" applyFill="1" applyBorder="1" applyAlignment="1">
      <x:alignment wrapText="1"/>
    </x:xf>
    <x:xf numFmtId="200" fontId="0" fillId="0" borderId="1" xfId="0" applyNumberFormat="1" applyFont="1" applyFill="1" applyBorder="1" applyAlignment="1">
      <x:alignment wrapText="1"/>
    </x:xf>
    <x:xf numFmtId="0" fontId="3" fillId="6" borderId="1" xfId="0" applyNumberFormat="1" applyFont="1" applyFill="1" applyBorder="1" applyAlignment="1">
      <x:alignment wrapText="1"/>
    </x:xf>
    <x:xf numFmtId="200" fontId="7" fillId="6" borderId="1" xfId="0" applyNumberFormat="1" applyFont="1" applyFill="1" applyBorder="1" applyAlignment="1">
      <x:alignment wrapText="1"/>
    </x:xf>
    <x:xf numFmtId="200" fontId="3" fillId="5" borderId="1" xfId="0" applyNumberFormat="1" applyFont="1" applyFill="1" applyBorder="1" applyAlignment="1">
      <x:alignment horizontal="left" wrapText="1"/>
    </x:xf>
    <x:xf numFmtId="200" fontId="8" fillId="0" borderId="1" xfId="0" applyNumberFormat="1" applyFont="1" applyFill="1" applyBorder="1" applyAlignment="1">
      <x:alignment wrapText="1"/>
    </x:xf>
    <x:xf numFmtId="0" fontId="3" fillId="7" borderId="1" xfId="0" applyNumberFormat="1" applyFont="1" applyFill="1" applyBorder="1" applyAlignment="1">
      <x:alignment wrapText="1"/>
    </x:xf>
    <x:xf numFmtId="200" fontId="7" fillId="7" borderId="1" xfId="0" applyNumberFormat="1" applyFont="1" applyFill="1" applyBorder="1" applyAlignment="1">
      <x:alignment wrapText="1"/>
    </x:xf>
    <x:xf numFmtId="0" fontId="3" fillId="8" borderId="1" xfId="0" applyNumberFormat="1" applyFont="1" applyFill="1" applyBorder="1" applyAlignment="1">
      <x:alignment wrapText="1"/>
    </x:xf>
    <x:xf numFmtId="200" fontId="7" fillId="8" borderId="1" xfId="0" applyNumberFormat="1" applyFont="1" applyFill="1" applyBorder="1" applyAlignment="1">
      <x:alignment wrapText="1"/>
    </x:xf>
    <x:xf numFmtId="200" fontId="6" fillId="13" borderId="1" xfId="0" applyNumberFormat="1" applyFont="1" applyFill="1" applyBorder="1" applyAlignment="1">
      <x:alignment horizontal="left" wrapText="1"/>
    </x:xf>
    <x:xf numFmtId="0" fontId="3" fillId="9" borderId="1" xfId="0" applyNumberFormat="1" applyFont="1" applyFill="1" applyBorder="1" applyAlignment="1">
      <x:alignment wrapText="1"/>
    </x:xf>
    <x:xf numFmtId="200" fontId="7" fillId="9" borderId="1" xfId="0" applyNumberFormat="1" applyFont="1" applyFill="1" applyBorder="1" applyAlignment="1">
      <x:alignment wrapText="1"/>
    </x:xf>
    <x:xf numFmtId="0" fontId="3" fillId="10" borderId="1" xfId="0" applyNumberFormat="1" applyFont="1" applyFill="1" applyBorder="1" applyAlignment="1">
      <x:alignment wrapText="1"/>
    </x:xf>
    <x:xf numFmtId="200" fontId="7" fillId="10" borderId="1" xfId="0" applyNumberFormat="1" applyFont="1" applyFill="1" applyBorder="1" applyAlignment="1">
      <x:alignment wrapText="1"/>
    </x:xf>
    <x:xf numFmtId="201" fontId="7" fillId="6" borderId="1" xfId="0" applyNumberFormat="1" applyFont="1" applyFill="1" applyBorder="1" applyAlignment="1">
      <x:alignment wrapText="1"/>
    </x:xf>
    <x:xf numFmtId="0" fontId="4" fillId="11" borderId="1" xfId="0" applyNumberFormat="1" applyFont="1" applyFill="1" applyBorder="1" applyAlignment="1">
      <x:alignment wrapText="1"/>
    </x:xf>
    <x:xf numFmtId="200" fontId="7" fillId="11" borderId="1" xfId="0" applyNumberFormat="1" applyFont="1" applyFill="1" applyBorder="1" applyAlignment="1">
      <x:alignment wrapText="1"/>
    </x:xf>
    <x:xf numFmtId="0" fontId="3" fillId="12" borderId="1" xfId="0" applyNumberFormat="1" applyFont="1" applyFill="1" applyBorder="1" applyAlignment="1">
      <x:alignment wrapText="1"/>
    </x:xf>
    <x:xf numFmtId="200" fontId="7" fillId="12" borderId="1" xfId="0" applyNumberFormat="1" applyFont="1" applyFill="1" applyBorder="1" applyAlignment="1">
      <x:alignment wrapText="1"/>
    </x:xf>
    <x:xf numFmtId="0" fontId="3" fillId="2" borderId="0" xfId="0" applyNumberFormat="1" applyFont="1" applyFill="1" applyBorder="1"/>
    <x:xf numFmtId="0" fontId="3" fillId="2" borderId="0" xfId="0" applyNumberFormat="1" applyFont="1" applyFill="1" applyBorder="1" applyAlignment="1">
      <x:alignment horizontal="center"/>
    </x:xf>
    <x:xf numFmtId="0" fontId="3" fillId="2" borderId="1" xfId="0" applyNumberFormat="1" applyFont="1" applyFill="1" applyBorder="1"/>
    <x:xf numFmtId="0" fontId="3" fillId="2" borderId="1" xfId="0" applyNumberFormat="1" applyFont="1" applyFill="1" applyBorder="1" applyAlignment="1">
      <x:alignment horizontal="center"/>
    </x:xf>
    <x:xf numFmtId="0" fontId="9" fillId="3" borderId="0" xfId="0" applyNumberFormat="1" applyFont="1" applyFill="1" applyBorder="1"/>
    <x:xf numFmtId="0" fontId="9" fillId="3" borderId="1" xfId="0" applyNumberFormat="1" applyFont="1" applyFill="1" applyBorder="1"/>
    <x:xf numFmtId="202" fontId="5" fillId="13" borderId="0" xfId="0" applyNumberFormat="1" applyFont="1" applyFill="1" applyBorder="1"/>
    <x:xf numFmtId="202" fontId="5" fillId="13" borderId="1" xfId="0" applyNumberFormat="1" applyFont="1" applyFill="1" applyBorder="1"/>
    <x:xf numFmtId="203" fontId="5" fillId="13" borderId="0" xfId="0" applyNumberFormat="1" applyFont="1" applyFill="1" applyBorder="1"/>
    <x:xf numFmtId="203" fontId="5" fillId="13" borderId="1" xfId="0" applyNumberFormat="1" applyFont="1" applyFill="1" applyBorder="1"/>
    <x:xf numFmtId="0" fontId="10" fillId="2" borderId="0" xfId="0" applyNumberFormat="1" applyFont="1" applyFill="1" applyBorder="1"/>
    <x:xf numFmtId="0" fontId="10" fillId="2" borderId="0" xfId="0" applyNumberFormat="1" applyFont="1" applyFill="1" applyBorder="1" applyAlignment="1">
      <x:alignment horizontal="center"/>
    </x:xf>
    <x:xf numFmtId="0" fontId="10" fillId="2" borderId="1" xfId="0" applyNumberFormat="1" applyFont="1" applyFill="1" applyBorder="1"/>
    <x:xf numFmtId="0" fontId="10" fillId="2" borderId="1" xfId="0" applyNumberFormat="1" applyFont="1" applyFill="1" applyBorder="1" applyAlignment="1">
      <x:alignment horizontal="center"/>
    </x:xf>
    <x:xf numFmtId="0" fontId="0" fillId="14" borderId="0" xfId="0" applyNumberFormat="1" applyFont="1" applyFill="1" applyBorder="1"/>
    <x:xf numFmtId="0" fontId="9" fillId="14" borderId="0" xfId="0" applyNumberFormat="1" applyFont="1" applyFill="1" applyBorder="1"/>
    <x:xf numFmtId="0" fontId="0" fillId="14" borderId="1" xfId="0" applyNumberFormat="1" applyFont="1" applyFill="1" applyBorder="1"/>
    <x:xf numFmtId="0" fontId="9" fillId="14" borderId="1" xfId="0" applyNumberFormat="1" applyFont="1" applyFill="1" applyBorder="1"/>
    <x:xf numFmtId="200" fontId="9" fillId="14" borderId="0" xfId="0" applyNumberFormat="1" applyFont="1" applyFill="1" applyBorder="1"/>
    <x:xf numFmtId="200" fontId="9" fillId="14" borderId="1" xfId="0" applyNumberFormat="1" applyFont="1" applyFill="1" applyBorder="1"/>
  </x:cellXfs>
  <x:cellStyles count="1">
    <x:cellStyle name="Normal" xfId="0"/>
  </x:cellStyles>
  <x:dxfs count="3">
    <x:dxf>
      <x:font>
        <x:b/>
        <x:color rgb="991B1B"/>
      </x:font>
      <x:fill>
        <x:patternFill patternType="solid">
          <x:bgColor rgb="FECACA"/>
        </x:patternFill>
      </x:fill>
    </x:dxf>
    <x:dxf>
      <x:font>
        <x:b/>
        <x:color rgb="9A3412"/>
      </x:font>
      <x:fill>
        <x:patternFill patternType="solid">
          <x:bgColor rgb="FED7AA"/>
        </x:patternFill>
      </x:fill>
    </x:dxf>
    <x:dxf>
      <x:font>
        <x:b/>
        <x:color rgb="166534"/>
      </x:font>
      <x:fill>
        <x:patternFill patternType="solid">
          <x:bgColor rgb="BBF7D0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c921e96d094a4cc6" /><Relationship Type="http://schemas.openxmlformats.org/officeDocument/2006/relationships/theme" Target="/xl/theme/theme1.xml" Id="R3593c6dd71b64c43" /><Relationship Type="http://schemas.openxmlformats.org/officeDocument/2006/relationships/sharedStrings" Target="/xl/sharedStrings.xml" Id="R175b5c4fc968497b" /><Relationship Type="http://schemas.openxmlformats.org/officeDocument/2006/relationships/worksheet" Target="/xl/worksheets/sheet1.xml" Id="Rebda1884ea4d4700" /><Relationship Type="http://schemas.openxmlformats.org/officeDocument/2006/relationships/worksheet" Target="/xl/worksheets/sheet2.xml" Id="R262a1ab6254240af" /><Relationship Type="http://schemas.openxmlformats.org/officeDocument/2006/relationships/worksheet" Target="/xl/worksheets/sheet3.xml" Id="Re9b2d89937b34482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82d2ef0edb9a463c" /><Relationship Type="http://schemas.openxmlformats.org/officeDocument/2006/relationships/chart" Target="/xl/drawings/charts/chart2.xml" Id="R64b62064b8974126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CA et trésorerie finale</a:t>
            </a:r>
          </a:p>
        </c:rich>
      </c:tx>
      <c:overlay val="0"/>
    </c:title>
    <c:autoTitleDeleted val="0"/>
    <c:plotArea>
      <c:layout/>
      <c:lineChart>
        <c:ser>
          <c:idx val="0"/>
          <c:order val="0"/>
          <c:tx>
            <c:v>CA</c:v>
          </c:tx>
          <c:cat>
            <c:strRef>
              <c:f>'Dashboard'!$D$4:$D$15</c:f>
              <c:strCache>
                <c:ptCount val="0"/>
              </c:strCache>
            </c:strRef>
          </c:cat>
          <c:val>
            <c:numRef>
              <c:f>'Dashboard'!$E$4:$E$15</c:f>
              <c:numCache>
                <c:formatCode>#,##0 €;[Red](#,##0 €);-</c:formatCode>
                <c:ptCount val="0"/>
              </c:numCache>
            </c:numRef>
          </c:val>
          <c:smooth val="0"/>
        </c:ser>
        <c:ser>
          <c:idx val="1"/>
          <c:order val="1"/>
          <c:tx>
            <c:v>Trésorerie finale</c:v>
          </c:tx>
          <c:cat>
            <c:strRef>
              <c:f>'Dashboard'!$D$4:$D$15</c:f>
              <c:strCache>
                <c:ptCount val="0"/>
              </c:strCache>
            </c:strRef>
          </c:cat>
          <c:val>
            <c:numRef>
              <c:f>'Dashboard'!$F$4:$F$15</c:f>
              <c:numCache>
                <c:formatCode>#,##0 €;[Red](#,##0 €);-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Chiffre d'affaires mensuel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CA</c:v>
          </c:tx>
          <c:cat>
            <c:strRef>
              <c:f>'Dashboard'!$D$4:$D$15</c:f>
              <c:strCache>
                <c:ptCount val="0"/>
              </c:strCache>
            </c:strRef>
          </c:cat>
          <c:val>
            <c:numRef>
              <c:f>'Dashboard'!$E$4:$E$15</c:f>
              <c:numCache>
                <c:formatCode>#,##0 €;[Red](#,##0 €);-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7</xdr:col>
      <xdr:colOff>0</xdr:colOff>
      <xdr:row>2</xdr:row>
      <xdr:rowOff>0</xdr:rowOff>
    </xdr:from>
    <xdr:to>
      <xdr:col>14</xdr:col>
      <xdr:colOff>0</xdr:colOff>
      <xdr:row>18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82d2ef0edb9a463c"/>
        </a:graphicData>
      </a:graphic>
    </xdr:graphicFrame>
    <xdr:clientData/>
  </xdr:twoCellAnchor>
  <xdr:twoCellAnchor>
    <xdr:from>
      <xdr:col>7</xdr:col>
      <xdr:colOff>0</xdr:colOff>
      <xdr:row>19</xdr:row>
      <xdr:rowOff>0</xdr:rowOff>
    </xdr:from>
    <xdr:to>
      <xdr:col>14</xdr:col>
      <xdr:colOff>0</xdr:colOff>
      <xdr:row>35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64b62064b8974126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PrevisionnelPMETable" displayName="PrevisionnelPMETable" ref="A4:N34" headerRowCount="1">
  <x:tableColumns count="14">
    <x:tableColumn id="1" name="Rubrique"/>
    <x:tableColumn id="2" name="Jan"/>
    <x:tableColumn id="3" name="Fév"/>
    <x:tableColumn id="4" name="Mar"/>
    <x:tableColumn id="5" name="Avr"/>
    <x:tableColumn id="6" name="Mai"/>
    <x:tableColumn id="7" name="Juin"/>
    <x:tableColumn id="8" name="Juil"/>
    <x:tableColumn id="9" name="Août"/>
    <x:tableColumn id="10" name="Sept"/>
    <x:tableColumn id="11" name="Oct"/>
    <x:tableColumn id="12" name="Nov"/>
    <x:tableColumn id="13" name="Déc"/>
    <x:tableColumn id="14" name="Total annuel"/>
  </x:tableColumns>
  <x:tableStyleInfo name="TableStyleMedium2" showRowStripes="1"/>
</x:table>
</file>

<file path=xl/tables/table2.xml><?xml version="1.0" encoding="utf-8"?>
<x:table xmlns:x="http://schemas.openxmlformats.org/spreadsheetml/2006/main" id="2" name="DashPMEData" displayName="DashPMEData" ref="D3:F15" headerRowCount="1">
  <x:tableColumns count="3">
    <x:tableColumn id="1" name="Mois"/>
    <x:tableColumn id="2" name="CA"/>
    <x:tableColumn id="3" name="Trésorerie finale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table" Target="/xl/tables/table1.xml" Id="R27237f803d604dac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drawing" Target="/xl/drawings/drawing1.xml" Id="R48b1e1a9fd1149aa" /><Relationship Type="http://schemas.openxmlformats.org/officeDocument/2006/relationships/table" Target="/xl/tables/table2.xml" Id="R12af6b51a12c4403" /></Relationships>
</file>

<file path=xl/worksheets/sheet1.xml><?xml version="1.0" encoding="utf-8"?>
<x:worksheet xmlns:x="http://schemas.openxmlformats.org/spreadsheetml/2006/main">
  <x:sheetFormatPr defaultRowHeight="15"/>
  <x:cols>
    <x:col min="1" max="1" width="32" hidden="0" customWidth="1"/>
    <x:col min="2" max="2" width="12" hidden="0" customWidth="1"/>
    <x:col min="3" max="3" width="12" hidden="0" customWidth="1"/>
    <x:col min="4" max="4" width="12" hidden="0" customWidth="1"/>
    <x:col min="5" max="5" width="12" hidden="0" customWidth="1"/>
    <x:col min="6" max="6" width="12" hidden="0" customWidth="1"/>
    <x:col min="7" max="7" width="12" hidden="0" customWidth="1"/>
    <x:col min="8" max="8" width="12" hidden="0" customWidth="1"/>
    <x:col min="9" max="9" width="12" hidden="0" customWidth="1"/>
    <x:col min="10" max="10" width="12" hidden="0" customWidth="1"/>
    <x:col min="11" max="11" width="12" hidden="0" customWidth="1"/>
    <x:col min="12" max="12" width="12" hidden="0" customWidth="1"/>
    <x:col min="13" max="13" width="12" hidden="0" customWidth="1"/>
    <x:col min="14" max="14" width="12" hidden="0" customWidth="1"/>
  </x:cols>
  <x:sheetData>
    <x:row r="1" ht="30" customHeight="1">
      <x:c r="A1" s="106" t="str">
        <x:v>PRÉVISIONNEL FINANCIER PME – MODÈLE EXCEL AUTOMATISÉ</x:v>
      </x:c>
      <x:c r="B1" s="106"/>
      <x:c r="C1" s="106"/>
      <x:c r="D1" s="106"/>
      <x:c r="E1" s="106"/>
      <x:c r="F1" s="106"/>
      <x:c r="G1" s="106"/>
      <x:c r="H1" s="106"/>
      <x:c r="I1" s="106"/>
      <x:c r="J1" s="106"/>
      <x:c r="K1" s="106"/>
      <x:c r="L1" s="106"/>
      <x:c r="M1" s="106"/>
      <x:c r="N1" s="106"/>
    </x:row>
    <x:row r="2" ht="22" customHeight="1">
      <x:c r="A2" s="107" t="str">
        <x:v>Compte de résultat prévisionnel + trésorerie + indicateurs de pilotage sur 12 mois</x:v>
      </x:c>
      <x:c r="B2" s="107"/>
      <x:c r="C2" s="107"/>
      <x:c r="D2" s="107"/>
      <x:c r="E2" s="107"/>
      <x:c r="F2" s="107"/>
      <x:c r="G2" s="107"/>
      <x:c r="H2" s="107"/>
      <x:c r="I2" s="107"/>
      <x:c r="J2" s="107"/>
      <x:c r="K2" s="107"/>
      <x:c r="L2" s="107"/>
      <x:c r="M2" s="107"/>
      <x:c r="N2" s="107"/>
    </x:row>
    <x:row r="3">
      <x:c r="A3" s="108"/>
      <x:c r="B3" s="108"/>
      <x:c r="C3" s="108"/>
      <x:c r="D3" s="108"/>
      <x:c r="E3" s="108"/>
      <x:c r="F3" s="108"/>
      <x:c r="G3" s="108"/>
      <x:c r="H3" s="108"/>
      <x:c r="I3" s="108"/>
      <x:c r="J3" s="108"/>
      <x:c r="K3" s="108"/>
      <x:c r="L3" s="108"/>
      <x:c r="M3" s="108"/>
      <x:c r="N3" s="108"/>
    </x:row>
    <x:row r="4">
      <x:c r="A4" s="109" t="str">
        <x:v>Rubrique</x:v>
      </x:c>
      <x:c r="B4" s="109" t="str">
        <x:v>Jan</x:v>
      </x:c>
      <x:c r="C4" s="109" t="str">
        <x:v>Fév</x:v>
      </x:c>
      <x:c r="D4" s="109" t="str">
        <x:v>Mar</x:v>
      </x:c>
      <x:c r="E4" s="109" t="str">
        <x:v>Avr</x:v>
      </x:c>
      <x:c r="F4" s="109" t="str">
        <x:v>Mai</x:v>
      </x:c>
      <x:c r="G4" s="109" t="str">
        <x:v>Juin</x:v>
      </x:c>
      <x:c r="H4" s="109" t="str">
        <x:v>Juil</x:v>
      </x:c>
      <x:c r="I4" s="109" t="str">
        <x:v>Août</x:v>
      </x:c>
      <x:c r="J4" s="109" t="str">
        <x:v>Sept</x:v>
      </x:c>
      <x:c r="K4" s="109" t="str">
        <x:v>Oct</x:v>
      </x:c>
      <x:c r="L4" s="109" t="str">
        <x:v>Nov</x:v>
      </x:c>
      <x:c r="M4" s="109" t="str">
        <x:v>Déc</x:v>
      </x:c>
      <x:c r="N4" s="109" t="str">
        <x:v>Total annuel</x:v>
      </x:c>
    </x:row>
    <x:row r="5">
      <x:c r="A5" s="110" t="str">
        <x:v>CHIFFRE D'AFFAIRES</x:v>
      </x:c>
      <x:c r="B5" s="110"/>
      <x:c r="C5" s="110"/>
      <x:c r="D5" s="110"/>
      <x:c r="E5" s="110"/>
      <x:c r="F5" s="110"/>
      <x:c r="G5" s="110"/>
      <x:c r="H5" s="110"/>
      <x:c r="I5" s="110"/>
      <x:c r="J5" s="110"/>
      <x:c r="K5" s="110"/>
      <x:c r="L5" s="110"/>
      <x:c r="M5" s="110"/>
      <x:c r="N5" s="110"/>
    </x:row>
    <x:row r="6">
      <x:c r="A6" s="108" t="str">
        <x:v>Ventes produits</x:v>
      </x:c>
      <x:c r="B6" s="111" t="n">
        <x:v>22000</x:v>
      </x:c>
      <x:c r="C6" s="111" t="n">
        <x:v>23500</x:v>
      </x:c>
      <x:c r="D6" s="111" t="n">
        <x:v>25000</x:v>
      </x:c>
      <x:c r="E6" s="111" t="n">
        <x:v>27000</x:v>
      </x:c>
      <x:c r="F6" s="111" t="n">
        <x:v>28500</x:v>
      </x:c>
      <x:c r="G6" s="111" t="n">
        <x:v>30000</x:v>
      </x:c>
      <x:c r="H6" s="111" t="n">
        <x:v>32000</x:v>
      </x:c>
      <x:c r="I6" s="111" t="n">
        <x:v>31000</x:v>
      </x:c>
      <x:c r="J6" s="111" t="n">
        <x:v>33500</x:v>
      </x:c>
      <x:c r="K6" s="111" t="n">
        <x:v>35000</x:v>
      </x:c>
      <x:c r="L6" s="111" t="n">
        <x:v>36500</x:v>
      </x:c>
      <x:c r="M6" s="111" t="n">
        <x:v>38000</x:v>
      </x:c>
      <x:c r="N6" s="112" t="n">
        <x:f>SUM(B6:M6)</x:f>
        <x:v>362000</x:v>
      </x:c>
    </x:row>
    <x:row r="7">
      <x:c r="A7" s="108" t="str">
        <x:v>Prestations de services</x:v>
      </x:c>
      <x:c r="B7" s="111" t="n">
        <x:v>8000</x:v>
      </x:c>
      <x:c r="C7" s="111" t="n">
        <x:v>8500</x:v>
      </x:c>
      <x:c r="D7" s="111" t="n">
        <x:v>9000</x:v>
      </x:c>
      <x:c r="E7" s="111" t="n">
        <x:v>9500</x:v>
      </x:c>
      <x:c r="F7" s="111" t="n">
        <x:v>10000</x:v>
      </x:c>
      <x:c r="G7" s="111" t="n">
        <x:v>10500</x:v>
      </x:c>
      <x:c r="H7" s="111" t="n">
        <x:v>11000</x:v>
      </x:c>
      <x:c r="I7" s="111" t="n">
        <x:v>10800</x:v>
      </x:c>
      <x:c r="J7" s="111" t="n">
        <x:v>11500</x:v>
      </x:c>
      <x:c r="K7" s="111" t="n">
        <x:v>12000</x:v>
      </x:c>
      <x:c r="L7" s="111" t="n">
        <x:v>12500</x:v>
      </x:c>
      <x:c r="M7" s="111" t="n">
        <x:v>13000</x:v>
      </x:c>
      <x:c r="N7" s="112" t="n">
        <x:f>SUM(B7:M7)</x:f>
        <x:v>126300</x:v>
      </x:c>
    </x:row>
    <x:row r="8">
      <x:c r="A8" s="108" t="str">
        <x:v>Autres revenus</x:v>
      </x:c>
      <x:c r="B8" s="111" t="n">
        <x:v>1500</x:v>
      </x:c>
      <x:c r="C8" s="111" t="n">
        <x:v>1600</x:v>
      </x:c>
      <x:c r="D8" s="111" t="n">
        <x:v>1800</x:v>
      </x:c>
      <x:c r="E8" s="111" t="n">
        <x:v>1700</x:v>
      </x:c>
      <x:c r="F8" s="111" t="n">
        <x:v>1900</x:v>
      </x:c>
      <x:c r="G8" s="111" t="n">
        <x:v>2000</x:v>
      </x:c>
      <x:c r="H8" s="111" t="n">
        <x:v>2100</x:v>
      </x:c>
      <x:c r="I8" s="111" t="n">
        <x:v>2000</x:v>
      </x:c>
      <x:c r="J8" s="111" t="n">
        <x:v>2200</x:v>
      </x:c>
      <x:c r="K8" s="111" t="n">
        <x:v>2300</x:v>
      </x:c>
      <x:c r="L8" s="111" t="n">
        <x:v>2400</x:v>
      </x:c>
      <x:c r="M8" s="111" t="n">
        <x:v>2500</x:v>
      </x:c>
      <x:c r="N8" s="112" t="n">
        <x:f>SUM(B8:M8)</x:f>
        <x:v>24000</x:v>
      </x:c>
    </x:row>
    <x:row r="9">
      <x:c r="A9" s="113" t="str">
        <x:v>TOTAL CHIFFRE D'AFFAIRES</x:v>
      </x:c>
      <x:c r="B9" s="114" t="n">
        <x:f>SUM(B6:B8)</x:f>
        <x:v>31500</x:v>
      </x:c>
      <x:c r="C9" s="114" t="n">
        <x:f>SUM(C6:C8)</x:f>
        <x:v>33600</x:v>
      </x:c>
      <x:c r="D9" s="114" t="n">
        <x:f>SUM(D6:D8)</x:f>
        <x:v>35800</x:v>
      </x:c>
      <x:c r="E9" s="114" t="n">
        <x:f>SUM(E6:E8)</x:f>
        <x:v>38200</x:v>
      </x:c>
      <x:c r="F9" s="114" t="n">
        <x:f>SUM(F6:F8)</x:f>
        <x:v>40400</x:v>
      </x:c>
      <x:c r="G9" s="114" t="n">
        <x:f>SUM(G6:G8)</x:f>
        <x:v>42500</x:v>
      </x:c>
      <x:c r="H9" s="114" t="n">
        <x:f>SUM(H6:H8)</x:f>
        <x:v>45100</x:v>
      </x:c>
      <x:c r="I9" s="114" t="n">
        <x:f>SUM(I6:I8)</x:f>
        <x:v>43800</x:v>
      </x:c>
      <x:c r="J9" s="114" t="n">
        <x:f>SUM(J6:J8)</x:f>
        <x:v>47200</x:v>
      </x:c>
      <x:c r="K9" s="114" t="n">
        <x:f>SUM(K6:K8)</x:f>
        <x:v>49300</x:v>
      </x:c>
      <x:c r="L9" s="114" t="n">
        <x:f>SUM(L6:L8)</x:f>
        <x:v>51400</x:v>
      </x:c>
      <x:c r="M9" s="114" t="n">
        <x:f>SUM(M6:M8)</x:f>
        <x:v>53500</x:v>
      </x:c>
      <x:c r="N9" s="114" t="n">
        <x:f>SUM(B9:M9)</x:f>
        <x:v>512300</x:v>
      </x:c>
    </x:row>
    <x:row r="10">
      <x:c r="A10" s="110" t="str">
        <x:v>CHARGES D'EXPLOITATION</x:v>
      </x:c>
      <x:c r="B10" s="115"/>
      <x:c r="C10" s="115"/>
      <x:c r="D10" s="115"/>
      <x:c r="E10" s="115"/>
      <x:c r="F10" s="115"/>
      <x:c r="G10" s="115"/>
      <x:c r="H10" s="115"/>
      <x:c r="I10" s="115"/>
      <x:c r="J10" s="115"/>
      <x:c r="K10" s="115"/>
      <x:c r="L10" s="115"/>
      <x:c r="M10" s="115"/>
      <x:c r="N10" s="115" t="n">
        <x:f>SUM(B10:M10)</x:f>
        <x:v>0</x:v>
      </x:c>
    </x:row>
    <x:row r="11">
      <x:c r="A11" s="108" t="str">
        <x:v>Achats / matières / marchandises</x:v>
      </x:c>
      <x:c r="B11" s="111" t="n">
        <x:v>9000</x:v>
      </x:c>
      <x:c r="C11" s="111" t="n">
        <x:v>9200</x:v>
      </x:c>
      <x:c r="D11" s="111" t="n">
        <x:v>9400</x:v>
      </x:c>
      <x:c r="E11" s="111" t="n">
        <x:v>9800</x:v>
      </x:c>
      <x:c r="F11" s="111" t="n">
        <x:v>10000</x:v>
      </x:c>
      <x:c r="G11" s="111" t="n">
        <x:v>10300</x:v>
      </x:c>
      <x:c r="H11" s="111" t="n">
        <x:v>10800</x:v>
      </x:c>
      <x:c r="I11" s="111" t="n">
        <x:v>10600</x:v>
      </x:c>
      <x:c r="J11" s="111" t="n">
        <x:v>11000</x:v>
      </x:c>
      <x:c r="K11" s="111" t="n">
        <x:v>11400</x:v>
      </x:c>
      <x:c r="L11" s="111" t="n">
        <x:v>11800</x:v>
      </x:c>
      <x:c r="M11" s="111" t="n">
        <x:v>12200</x:v>
      </x:c>
      <x:c r="N11" s="112" t="n">
        <x:f>SUM(B11:M11)</x:f>
        <x:v>125500</x:v>
      </x:c>
    </x:row>
    <x:row r="12">
      <x:c r="A12" s="108" t="str">
        <x:v>Loyer et locaux</x:v>
      </x:c>
      <x:c r="B12" s="111" t="n">
        <x:v>1800</x:v>
      </x:c>
      <x:c r="C12" s="111" t="n">
        <x:v>1800</x:v>
      </x:c>
      <x:c r="D12" s="111" t="n">
        <x:v>1800</x:v>
      </x:c>
      <x:c r="E12" s="111" t="n">
        <x:v>1800</x:v>
      </x:c>
      <x:c r="F12" s="111" t="n">
        <x:v>1800</x:v>
      </x:c>
      <x:c r="G12" s="111" t="n">
        <x:v>1800</x:v>
      </x:c>
      <x:c r="H12" s="111" t="n">
        <x:v>1800</x:v>
      </x:c>
      <x:c r="I12" s="111" t="n">
        <x:v>1800</x:v>
      </x:c>
      <x:c r="J12" s="111" t="n">
        <x:v>1800</x:v>
      </x:c>
      <x:c r="K12" s="111" t="n">
        <x:v>1800</x:v>
      </x:c>
      <x:c r="L12" s="111" t="n">
        <x:v>1800</x:v>
      </x:c>
      <x:c r="M12" s="111" t="n">
        <x:v>1800</x:v>
      </x:c>
      <x:c r="N12" s="112" t="n">
        <x:f>SUM(B12:M12)</x:f>
        <x:v>21600</x:v>
      </x:c>
    </x:row>
    <x:row r="13">
      <x:c r="A13" s="108" t="str">
        <x:v>Salaires bruts</x:v>
      </x:c>
      <x:c r="B13" s="111" t="n">
        <x:v>6500</x:v>
      </x:c>
      <x:c r="C13" s="111" t="n">
        <x:v>6500</x:v>
      </x:c>
      <x:c r="D13" s="111" t="n">
        <x:v>7000</x:v>
      </x:c>
      <x:c r="E13" s="111" t="n">
        <x:v>7000</x:v>
      </x:c>
      <x:c r="F13" s="111" t="n">
        <x:v>7400</x:v>
      </x:c>
      <x:c r="G13" s="111" t="n">
        <x:v>7400</x:v>
      </x:c>
      <x:c r="H13" s="111" t="n">
        <x:v>7800</x:v>
      </x:c>
      <x:c r="I13" s="111" t="n">
        <x:v>7800</x:v>
      </x:c>
      <x:c r="J13" s="111" t="n">
        <x:v>8200</x:v>
      </x:c>
      <x:c r="K13" s="111" t="n">
        <x:v>8200</x:v>
      </x:c>
      <x:c r="L13" s="111" t="n">
        <x:v>8500</x:v>
      </x:c>
      <x:c r="M13" s="111" t="n">
        <x:v>8500</x:v>
      </x:c>
      <x:c r="N13" s="112" t="n">
        <x:f>SUM(B13:M13)</x:f>
        <x:v>90800</x:v>
      </x:c>
    </x:row>
    <x:row r="14">
      <x:c r="A14" s="108" t="str">
        <x:v>Charges sociales estimées</x:v>
      </x:c>
      <x:c r="B14" s="116" t="n">
        <x:f>B13*'Hypothèses'!$B$4</x:f>
        <x:v>2730</x:v>
      </x:c>
      <x:c r="C14" s="116" t="n">
        <x:f>C13*'Hypothèses'!$B$4</x:f>
        <x:v>2730</x:v>
      </x:c>
      <x:c r="D14" s="116" t="n">
        <x:f>D13*'Hypothèses'!$B$4</x:f>
        <x:v>2940</x:v>
      </x:c>
      <x:c r="E14" s="116" t="n">
        <x:f>E13*'Hypothèses'!$B$4</x:f>
        <x:v>2940</x:v>
      </x:c>
      <x:c r="F14" s="116" t="n">
        <x:f>F13*'Hypothèses'!$B$4</x:f>
        <x:v>3108</x:v>
      </x:c>
      <x:c r="G14" s="116" t="n">
        <x:f>G13*'Hypothèses'!$B$4</x:f>
        <x:v>3108</x:v>
      </x:c>
      <x:c r="H14" s="116" t="n">
        <x:f>H13*'Hypothèses'!$B$4</x:f>
        <x:v>3276</x:v>
      </x:c>
      <x:c r="I14" s="116" t="n">
        <x:f>I13*'Hypothèses'!$B$4</x:f>
        <x:v>3276</x:v>
      </x:c>
      <x:c r="J14" s="116" t="n">
        <x:f>J13*'Hypothèses'!$B$4</x:f>
        <x:v>3444</x:v>
      </x:c>
      <x:c r="K14" s="116" t="n">
        <x:f>K13*'Hypothèses'!$B$4</x:f>
        <x:v>3444</x:v>
      </x:c>
      <x:c r="L14" s="116" t="n">
        <x:f>L13*'Hypothèses'!$B$4</x:f>
        <x:v>3570</x:v>
      </x:c>
      <x:c r="M14" s="116" t="n">
        <x:f>M13*'Hypothèses'!$B$4</x:f>
        <x:v>3570</x:v>
      </x:c>
      <x:c r="N14" s="116" t="n">
        <x:f>SUM(B14:M14)</x:f>
        <x:v>38136</x:v>
      </x:c>
    </x:row>
    <x:row r="15">
      <x:c r="A15" s="108" t="str">
        <x:v>Marketing / communication</x:v>
      </x:c>
      <x:c r="B15" s="111" t="n">
        <x:v>1200</x:v>
      </x:c>
      <x:c r="C15" s="111" t="n">
        <x:v>1300</x:v>
      </x:c>
      <x:c r="D15" s="111" t="n">
        <x:v>1400</x:v>
      </x:c>
      <x:c r="E15" s="111" t="n">
        <x:v>1500</x:v>
      </x:c>
      <x:c r="F15" s="111" t="n">
        <x:v>1600</x:v>
      </x:c>
      <x:c r="G15" s="111" t="n">
        <x:v>1700</x:v>
      </x:c>
      <x:c r="H15" s="111" t="n">
        <x:v>1800</x:v>
      </x:c>
      <x:c r="I15" s="111" t="n">
        <x:v>1700</x:v>
      </x:c>
      <x:c r="J15" s="111" t="n">
        <x:v>1900</x:v>
      </x:c>
      <x:c r="K15" s="111" t="n">
        <x:v>2000</x:v>
      </x:c>
      <x:c r="L15" s="111" t="n">
        <x:v>2100</x:v>
      </x:c>
      <x:c r="M15" s="111" t="n">
        <x:v>2200</x:v>
      </x:c>
      <x:c r="N15" s="112" t="n">
        <x:f>SUM(B15:M15)</x:f>
        <x:v>20400</x:v>
      </x:c>
    </x:row>
    <x:row r="16">
      <x:c r="A16" s="108" t="str">
        <x:v>Assurances / abonnements</x:v>
      </x:c>
      <x:c r="B16" s="111" t="n">
        <x:v>700</x:v>
      </x:c>
      <x:c r="C16" s="111" t="n">
        <x:v>700</x:v>
      </x:c>
      <x:c r="D16" s="111" t="n">
        <x:v>700</x:v>
      </x:c>
      <x:c r="E16" s="111" t="n">
        <x:v>700</x:v>
      </x:c>
      <x:c r="F16" s="111" t="n">
        <x:v>700</x:v>
      </x:c>
      <x:c r="G16" s="111" t="n">
        <x:v>700</x:v>
      </x:c>
      <x:c r="H16" s="111" t="n">
        <x:v>700</x:v>
      </x:c>
      <x:c r="I16" s="111" t="n">
        <x:v>700</x:v>
      </x:c>
      <x:c r="J16" s="111" t="n">
        <x:v>700</x:v>
      </x:c>
      <x:c r="K16" s="111" t="n">
        <x:v>700</x:v>
      </x:c>
      <x:c r="L16" s="111" t="n">
        <x:v>700</x:v>
      </x:c>
      <x:c r="M16" s="111" t="n">
        <x:v>700</x:v>
      </x:c>
      <x:c r="N16" s="112" t="n">
        <x:f>SUM(B16:M16)</x:f>
        <x:v>8400</x:v>
      </x:c>
    </x:row>
    <x:row r="17">
      <x:c r="A17" s="108" t="str">
        <x:v>Autres charges</x:v>
      </x:c>
      <x:c r="B17" s="111" t="n">
        <x:v>900</x:v>
      </x:c>
      <x:c r="C17" s="111" t="n">
        <x:v>950</x:v>
      </x:c>
      <x:c r="D17" s="111" t="n">
        <x:v>1000</x:v>
      </x:c>
      <x:c r="E17" s="111" t="n">
        <x:v>1050</x:v>
      </x:c>
      <x:c r="F17" s="111" t="n">
        <x:v>1100</x:v>
      </x:c>
      <x:c r="G17" s="111" t="n">
        <x:v>1200</x:v>
      </x:c>
      <x:c r="H17" s="111" t="n">
        <x:v>1250</x:v>
      </x:c>
      <x:c r="I17" s="111" t="n">
        <x:v>1200</x:v>
      </x:c>
      <x:c r="J17" s="111" t="n">
        <x:v>1300</x:v>
      </x:c>
      <x:c r="K17" s="111" t="n">
        <x:v>1350</x:v>
      </x:c>
      <x:c r="L17" s="111" t="n">
        <x:v>1400</x:v>
      </x:c>
      <x:c r="M17" s="111" t="n">
        <x:v>1500</x:v>
      </x:c>
      <x:c r="N17" s="112" t="n">
        <x:f>SUM(B17:M17)</x:f>
        <x:v>14200</x:v>
      </x:c>
    </x:row>
    <x:row r="18">
      <x:c r="A18" s="117" t="str">
        <x:v>TOTAL CHARGES</x:v>
      </x:c>
      <x:c r="B18" s="118" t="n">
        <x:f>SUM(B11:B17)</x:f>
        <x:v>22830</x:v>
      </x:c>
      <x:c r="C18" s="118" t="n">
        <x:f>SUM(C11:C17)</x:f>
        <x:v>23180</x:v>
      </x:c>
      <x:c r="D18" s="118" t="n">
        <x:f>SUM(D11:D17)</x:f>
        <x:v>24240</x:v>
      </x:c>
      <x:c r="E18" s="118" t="n">
        <x:f>SUM(E11:E17)</x:f>
        <x:v>24790</x:v>
      </x:c>
      <x:c r="F18" s="118" t="n">
        <x:f>SUM(F11:F17)</x:f>
        <x:v>25708</x:v>
      </x:c>
      <x:c r="G18" s="118" t="n">
        <x:f>SUM(G11:G17)</x:f>
        <x:v>26208</x:v>
      </x:c>
      <x:c r="H18" s="118" t="n">
        <x:f>SUM(H11:H17)</x:f>
        <x:v>27426</x:v>
      </x:c>
      <x:c r="I18" s="118" t="n">
        <x:f>SUM(I11:I17)</x:f>
        <x:v>27076</x:v>
      </x:c>
      <x:c r="J18" s="118" t="n">
        <x:f>SUM(J11:J17)</x:f>
        <x:v>28344</x:v>
      </x:c>
      <x:c r="K18" s="118" t="n">
        <x:f>SUM(K11:K17)</x:f>
        <x:v>28894</x:v>
      </x:c>
      <x:c r="L18" s="118" t="n">
        <x:f>SUM(L11:L17)</x:f>
        <x:v>29870</x:v>
      </x:c>
      <x:c r="M18" s="118" t="n">
        <x:f>SUM(M11:M17)</x:f>
        <x:v>30470</x:v>
      </x:c>
      <x:c r="N18" s="118" t="n">
        <x:f>SUM(B18:M18)</x:f>
        <x:v>319036</x:v>
      </x:c>
    </x:row>
    <x:row r="19">
      <x:c r="A19" s="119" t="str">
        <x:v>RÉSULTAT D'EXPLOITATION</x:v>
      </x:c>
      <x:c r="B19" s="120" t="n">
        <x:f>B9-B18</x:f>
        <x:v>8670</x:v>
      </x:c>
      <x:c r="C19" s="120" t="n">
        <x:f>C9-C18</x:f>
        <x:v>10420</x:v>
      </x:c>
      <x:c r="D19" s="120" t="n">
        <x:f>D9-D18</x:f>
        <x:v>11560</x:v>
      </x:c>
      <x:c r="E19" s="120" t="n">
        <x:f>E9-E18</x:f>
        <x:v>13410</x:v>
      </x:c>
      <x:c r="F19" s="120" t="n">
        <x:f>F9-F18</x:f>
        <x:v>14692</x:v>
      </x:c>
      <x:c r="G19" s="120" t="n">
        <x:f>G9-G18</x:f>
        <x:v>16292</x:v>
      </x:c>
      <x:c r="H19" s="120" t="n">
        <x:f>H9-H18</x:f>
        <x:v>17674</x:v>
      </x:c>
      <x:c r="I19" s="120" t="n">
        <x:f>I9-I18</x:f>
        <x:v>16724</x:v>
      </x:c>
      <x:c r="J19" s="120" t="n">
        <x:f>J9-J18</x:f>
        <x:v>18856</x:v>
      </x:c>
      <x:c r="K19" s="120" t="n">
        <x:f>K9-K18</x:f>
        <x:v>20406</x:v>
      </x:c>
      <x:c r="L19" s="120" t="n">
        <x:f>L9-L18</x:f>
        <x:v>21530</x:v>
      </x:c>
      <x:c r="M19" s="120" t="n">
        <x:f>M9-M18</x:f>
        <x:v>23030</x:v>
      </x:c>
      <x:c r="N19" s="120" t="n">
        <x:f>SUM(B19:M19)</x:f>
        <x:v>193264</x:v>
      </x:c>
    </x:row>
    <x:row r="20">
      <x:c r="A20" s="110" t="str">
        <x:v>INVESTISSEMENTS &amp; FINANCEMENTS</x:v>
      </x:c>
      <x:c r="B20" s="121" t="n">
        <x:v>0</x:v>
      </x:c>
      <x:c r="C20" s="121" t="n">
        <x:v>0</x:v>
      </x:c>
      <x:c r="D20" s="121" t="n">
        <x:v>3500</x:v>
      </x:c>
      <x:c r="E20" s="121" t="n">
        <x:v>0</x:v>
      </x:c>
      <x:c r="F20" s="121" t="n">
        <x:v>0</x:v>
      </x:c>
      <x:c r="G20" s="121" t="n">
        <x:v>5000</x:v>
      </x:c>
      <x:c r="H20" s="121" t="n">
        <x:v>0</x:v>
      </x:c>
      <x:c r="I20" s="121" t="n">
        <x:v>0</x:v>
      </x:c>
      <x:c r="J20" s="121" t="n">
        <x:v>0</x:v>
      </x:c>
      <x:c r="K20" s="121" t="n">
        <x:v>3000</x:v>
      </x:c>
      <x:c r="L20" s="121" t="n">
        <x:v>0</x:v>
      </x:c>
      <x:c r="M20" s="121" t="n">
        <x:v>0</x:v>
      </x:c>
      <x:c r="N20" s="115" t="n">
        <x:f>SUM(B20:M20)</x:f>
        <x:v>11500</x:v>
      </x:c>
    </x:row>
    <x:row r="21">
      <x:c r="A21" s="108" t="str">
        <x:v>Investissements prévus</x:v>
      </x:c>
      <x:c r="B21" s="111" t="n">
        <x:v>1200</x:v>
      </x:c>
      <x:c r="C21" s="111" t="n">
        <x:v>1200</x:v>
      </x:c>
      <x:c r="D21" s="111" t="n">
        <x:v>1200</x:v>
      </x:c>
      <x:c r="E21" s="111" t="n">
        <x:v>1200</x:v>
      </x:c>
      <x:c r="F21" s="111" t="n">
        <x:v>1200</x:v>
      </x:c>
      <x:c r="G21" s="111" t="n">
        <x:v>1200</x:v>
      </x:c>
      <x:c r="H21" s="111" t="n">
        <x:v>1200</x:v>
      </x:c>
      <x:c r="I21" s="111" t="n">
        <x:v>1200</x:v>
      </x:c>
      <x:c r="J21" s="111" t="n">
        <x:v>1200</x:v>
      </x:c>
      <x:c r="K21" s="111" t="n">
        <x:v>1200</x:v>
      </x:c>
      <x:c r="L21" s="111" t="n">
        <x:v>1200</x:v>
      </x:c>
      <x:c r="M21" s="111" t="n">
        <x:v>1200</x:v>
      </x:c>
      <x:c r="N21" s="112" t="n">
        <x:f>SUM(B21:M21)</x:f>
        <x:v>14400</x:v>
      </x:c>
    </x:row>
    <x:row r="22">
      <x:c r="A22" s="108" t="str">
        <x:v>Remboursements d'emprunts</x:v>
      </x:c>
      <x:c r="B22" s="111" t="n">
        <x:v>0</x:v>
      </x:c>
      <x:c r="C22" s="111" t="n">
        <x:v>0</x:v>
      </x:c>
      <x:c r="D22" s="111" t="n">
        <x:v>0</x:v>
      </x:c>
      <x:c r="E22" s="111" t="n">
        <x:v>0</x:v>
      </x:c>
      <x:c r="F22" s="111" t="n">
        <x:v>10000</x:v>
      </x:c>
      <x:c r="G22" s="111" t="n">
        <x:v>0</x:v>
      </x:c>
      <x:c r="H22" s="111" t="n">
        <x:v>0</x:v>
      </x:c>
      <x:c r="I22" s="111" t="n">
        <x:v>0</x:v>
      </x:c>
      <x:c r="J22" s="111" t="n">
        <x:v>0</x:v>
      </x:c>
      <x:c r="K22" s="111" t="n">
        <x:v>0</x:v>
      </x:c>
      <x:c r="L22" s="111" t="n">
        <x:v>0</x:v>
      </x:c>
      <x:c r="M22" s="111" t="n">
        <x:v>0</x:v>
      </x:c>
      <x:c r="N22" s="112" t="n">
        <x:f>SUM(B22:M22)</x:f>
        <x:v>10000</x:v>
      </x:c>
    </x:row>
    <x:row r="23">
      <x:c r="A23" s="110" t="str">
        <x:v>Apports / financements reçus</x:v>
      </x:c>
      <x:c r="B23" s="115"/>
      <x:c r="C23" s="115"/>
      <x:c r="D23" s="115"/>
      <x:c r="E23" s="115"/>
      <x:c r="F23" s="115"/>
      <x:c r="G23" s="115"/>
      <x:c r="H23" s="115"/>
      <x:c r="I23" s="115"/>
      <x:c r="J23" s="115"/>
      <x:c r="K23" s="115"/>
      <x:c r="L23" s="115"/>
      <x:c r="M23" s="115"/>
      <x:c r="N23" s="115" t="n">
        <x:f>SUM(B23:M23)</x:f>
        <x:v>0</x:v>
      </x:c>
    </x:row>
    <x:row r="24">
      <x:c r="A24" s="108" t="str">
        <x:v>TRÉSORERIE</x:v>
      </x:c>
      <x:c r="B24" s="116" t="n">
        <x:f>B9+B22</x:f>
        <x:v>31500</x:v>
      </x:c>
      <x:c r="C24" s="116" t="n">
        <x:f>C9+C22</x:f>
        <x:v>33600</x:v>
      </x:c>
      <x:c r="D24" s="116" t="n">
        <x:f>D9+D22</x:f>
        <x:v>35800</x:v>
      </x:c>
      <x:c r="E24" s="116" t="n">
        <x:f>E9+E22</x:f>
        <x:v>38200</x:v>
      </x:c>
      <x:c r="F24" s="116" t="n">
        <x:f>F9+F22</x:f>
        <x:v>50400</x:v>
      </x:c>
      <x:c r="G24" s="116" t="n">
        <x:f>G9+G22</x:f>
        <x:v>42500</x:v>
      </x:c>
      <x:c r="H24" s="116" t="n">
        <x:f>H9+H22</x:f>
        <x:v>45100</x:v>
      </x:c>
      <x:c r="I24" s="116" t="n">
        <x:f>I9+I22</x:f>
        <x:v>43800</x:v>
      </x:c>
      <x:c r="J24" s="116" t="n">
        <x:f>J9+J22</x:f>
        <x:v>47200</x:v>
      </x:c>
      <x:c r="K24" s="116" t="n">
        <x:f>K9+K22</x:f>
        <x:v>49300</x:v>
      </x:c>
      <x:c r="L24" s="116" t="n">
        <x:f>L9+L22</x:f>
        <x:v>51400</x:v>
      </x:c>
      <x:c r="M24" s="116" t="n">
        <x:f>M9+M22</x:f>
        <x:v>53500</x:v>
      </x:c>
      <x:c r="N24" s="116" t="n">
        <x:f>SUM(B24:M24)</x:f>
        <x:v>522300</x:v>
      </x:c>
    </x:row>
    <x:row r="25">
      <x:c r="A25" s="108" t="str">
        <x:v>Encaissements prévus</x:v>
      </x:c>
      <x:c r="B25" s="116" t="n">
        <x:f>B18+B20+B21</x:f>
        <x:v>24030</x:v>
      </x:c>
      <x:c r="C25" s="116" t="n">
        <x:f>C18+C20+C21</x:f>
        <x:v>24380</x:v>
      </x:c>
      <x:c r="D25" s="116" t="n">
        <x:f>D18+D20+D21</x:f>
        <x:v>28940</x:v>
      </x:c>
      <x:c r="E25" s="116" t="n">
        <x:f>E18+E20+E21</x:f>
        <x:v>25990</x:v>
      </x:c>
      <x:c r="F25" s="116" t="n">
        <x:f>F18+F20+F21</x:f>
        <x:v>26908</x:v>
      </x:c>
      <x:c r="G25" s="116" t="n">
        <x:f>G18+G20+G21</x:f>
        <x:v>32408</x:v>
      </x:c>
      <x:c r="H25" s="116" t="n">
        <x:f>H18+H20+H21</x:f>
        <x:v>28626</x:v>
      </x:c>
      <x:c r="I25" s="116" t="n">
        <x:f>I18+I20+I21</x:f>
        <x:v>28276</x:v>
      </x:c>
      <x:c r="J25" s="116" t="n">
        <x:f>J18+J20+J21</x:f>
        <x:v>29544</x:v>
      </x:c>
      <x:c r="K25" s="116" t="n">
        <x:f>K18+K20+K21</x:f>
        <x:v>33094</x:v>
      </x:c>
      <x:c r="L25" s="116" t="n">
        <x:f>L18+L20+L21</x:f>
        <x:v>31070</x:v>
      </x:c>
      <x:c r="M25" s="116" t="n">
        <x:f>M18+M20+M21</x:f>
        <x:v>31670</x:v>
      </x:c>
      <x:c r="N25" s="116" t="n">
        <x:f>SUM(B25:M25)</x:f>
        <x:v>344936</x:v>
      </x:c>
    </x:row>
    <x:row r="26">
      <x:c r="A26" s="122" t="str">
        <x:v>Décaissements prévus</x:v>
      </x:c>
      <x:c r="B26" s="123" t="n">
        <x:f>B24-B25</x:f>
        <x:v>7470</x:v>
      </x:c>
      <x:c r="C26" s="123" t="n">
        <x:f>C24-C25</x:f>
        <x:v>9220</x:v>
      </x:c>
      <x:c r="D26" s="123" t="n">
        <x:f>D24-D25</x:f>
        <x:v>6860</x:v>
      </x:c>
      <x:c r="E26" s="123" t="n">
        <x:f>E24-E25</x:f>
        <x:v>12210</x:v>
      </x:c>
      <x:c r="F26" s="123" t="n">
        <x:f>F24-F25</x:f>
        <x:v>23492</x:v>
      </x:c>
      <x:c r="G26" s="123" t="n">
        <x:f>G24-G25</x:f>
        <x:v>10092</x:v>
      </x:c>
      <x:c r="H26" s="123" t="n">
        <x:f>H24-H25</x:f>
        <x:v>16474</x:v>
      </x:c>
      <x:c r="I26" s="123" t="n">
        <x:f>I24-I25</x:f>
        <x:v>15524</x:v>
      </x:c>
      <x:c r="J26" s="123" t="n">
        <x:f>J24-J25</x:f>
        <x:v>17656</x:v>
      </x:c>
      <x:c r="K26" s="123" t="n">
        <x:f>K24-K25</x:f>
        <x:v>16206</x:v>
      </x:c>
      <x:c r="L26" s="123" t="n">
        <x:f>L24-L25</x:f>
        <x:v>20330</x:v>
      </x:c>
      <x:c r="M26" s="123" t="n">
        <x:f>M24-M25</x:f>
        <x:v>21830</x:v>
      </x:c>
      <x:c r="N26" s="123" t="n">
        <x:f>SUM(B26:M26)</x:f>
        <x:v>177364</x:v>
      </x:c>
    </x:row>
    <x:row r="27">
      <x:c r="A27" s="124" t="str">
        <x:v>Flux net mensuel</x:v>
      </x:c>
      <x:c r="B27" s="125" t="n">
        <x:f>'Hypothèses'!$B$2+B26</x:f>
        <x:v>22470</x:v>
      </x:c>
      <x:c r="C27" s="125" t="n">
        <x:f>B27+C26</x:f>
        <x:v>31690</x:v>
      </x:c>
      <x:c r="D27" s="125" t="n">
        <x:f>C27+D26</x:f>
        <x:v>38550</x:v>
      </x:c>
      <x:c r="E27" s="125" t="n">
        <x:f>D27+E26</x:f>
        <x:v>50760</x:v>
      </x:c>
      <x:c r="F27" s="125" t="n">
        <x:f>E27+F26</x:f>
        <x:v>74252</x:v>
      </x:c>
      <x:c r="G27" s="125" t="n">
        <x:f>F27+G26</x:f>
        <x:v>84344</x:v>
      </x:c>
      <x:c r="H27" s="125" t="n">
        <x:f>G27+H26</x:f>
        <x:v>100818</x:v>
      </x:c>
      <x:c r="I27" s="125" t="n">
        <x:f>H27+I26</x:f>
        <x:v>116342</x:v>
      </x:c>
      <x:c r="J27" s="125" t="n">
        <x:f>I27+J26</x:f>
        <x:v>133998</x:v>
      </x:c>
      <x:c r="K27" s="125" t="n">
        <x:f>J27+K26</x:f>
        <x:v>150204</x:v>
      </x:c>
      <x:c r="L27" s="125" t="n">
        <x:f>K27+L26</x:f>
        <x:v>170534</x:v>
      </x:c>
      <x:c r="M27" s="125" t="n">
        <x:f>L27+M26</x:f>
        <x:v>192364</x:v>
      </x:c>
      <x:c r="N27" s="125" t="n">
        <x:f>M27</x:f>
        <x:v>192364</x:v>
      </x:c>
    </x:row>
    <x:row r="28">
      <x:c r="A28" s="108" t="str">
        <x:v>Trésorerie finale</x:v>
      </x:c>
      <x:c r="B28" s="116" t="str">
        <x:f>IF(B27&lt;'Hypothèses'!$B$5,"Critique",IF(B27&lt;'Hypothèses'!$B$6,"Prudence","OK"))</x:f>
        <x:v>OK</x:v>
      </x:c>
      <x:c r="C28" s="116" t="str">
        <x:f>IF(C27&lt;'Hypothèses'!$B$5,"Critique",IF(C27&lt;'Hypothèses'!$B$6,"Prudence","OK"))</x:f>
        <x:v>OK</x:v>
      </x:c>
      <x:c r="D28" s="116" t="str">
        <x:f>IF(D27&lt;'Hypothèses'!$B$5,"Critique",IF(D27&lt;'Hypothèses'!$B$6,"Prudence","OK"))</x:f>
        <x:v>OK</x:v>
      </x:c>
      <x:c r="E28" s="116" t="str">
        <x:f>IF(E27&lt;'Hypothèses'!$B$5,"Critique",IF(E27&lt;'Hypothèses'!$B$6,"Prudence","OK"))</x:f>
        <x:v>OK</x:v>
      </x:c>
      <x:c r="F28" s="116" t="str">
        <x:f>IF(F27&lt;'Hypothèses'!$B$5,"Critique",IF(F27&lt;'Hypothèses'!$B$6,"Prudence","OK"))</x:f>
        <x:v>OK</x:v>
      </x:c>
      <x:c r="G28" s="116" t="str">
        <x:f>IF(G27&lt;'Hypothèses'!$B$5,"Critique",IF(G27&lt;'Hypothèses'!$B$6,"Prudence","OK"))</x:f>
        <x:v>OK</x:v>
      </x:c>
      <x:c r="H28" s="116" t="str">
        <x:f>IF(H27&lt;'Hypothèses'!$B$5,"Critique",IF(H27&lt;'Hypothèses'!$B$6,"Prudence","OK"))</x:f>
        <x:v>OK</x:v>
      </x:c>
      <x:c r="I28" s="116" t="str">
        <x:f>IF(I27&lt;'Hypothèses'!$B$5,"Critique",IF(I27&lt;'Hypothèses'!$B$6,"Prudence","OK"))</x:f>
        <x:v>OK</x:v>
      </x:c>
      <x:c r="J28" s="116" t="str">
        <x:f>IF(J27&lt;'Hypothèses'!$B$5,"Critique",IF(J27&lt;'Hypothèses'!$B$6,"Prudence","OK"))</x:f>
        <x:v>OK</x:v>
      </x:c>
      <x:c r="K28" s="116" t="str">
        <x:f>IF(K27&lt;'Hypothèses'!$B$5,"Critique",IF(K27&lt;'Hypothèses'!$B$6,"Prudence","OK"))</x:f>
        <x:v>OK</x:v>
      </x:c>
      <x:c r="L28" s="116" t="str">
        <x:f>IF(L27&lt;'Hypothèses'!$B$5,"Critique",IF(L27&lt;'Hypothèses'!$B$6,"Prudence","OK"))</x:f>
        <x:v>OK</x:v>
      </x:c>
      <x:c r="M28" s="116" t="str">
        <x:f>IF(M27&lt;'Hypothèses'!$B$5,"Critique",IF(M27&lt;'Hypothèses'!$B$6,"Prudence","OK"))</x:f>
        <x:v>OK</x:v>
      </x:c>
      <x:c r="N28" s="116" t="str">
        <x:f>IF(N27&lt;'Hypothèses'!$B$5,"Critique",IF(N27&lt;'Hypothèses'!$B$6,"Prudence","OK"))</x:f>
        <x:v>OK</x:v>
      </x:c>
    </x:row>
    <x:row r="29">
      <x:c r="A29" s="110" t="str">
        <x:v>Statut</x:v>
      </x:c>
      <x:c r="B29" s="115"/>
      <x:c r="C29" s="115"/>
      <x:c r="D29" s="115"/>
      <x:c r="E29" s="115"/>
      <x:c r="F29" s="115"/>
      <x:c r="G29" s="115"/>
      <x:c r="H29" s="115"/>
      <x:c r="I29" s="115"/>
      <x:c r="J29" s="115"/>
      <x:c r="K29" s="115"/>
      <x:c r="L29" s="115"/>
      <x:c r="M29" s="115"/>
      <x:c r="N29" s="115" t="n">
        <x:f>SUM(B29:M29)</x:f>
        <x:v>0</x:v>
      </x:c>
    </x:row>
    <x:row r="30">
      <x:c r="A30" s="108" t="str">
        <x:v>INDICATEURS PME</x:v>
      </x:c>
      <x:c r="B30" s="112"/>
      <x:c r="C30" s="112"/>
      <x:c r="D30" s="112"/>
      <x:c r="E30" s="112"/>
      <x:c r="F30" s="112"/>
      <x:c r="G30" s="112"/>
      <x:c r="H30" s="112"/>
      <x:c r="I30" s="112"/>
      <x:c r="J30" s="112"/>
      <x:c r="K30" s="112"/>
      <x:c r="L30" s="112"/>
      <x:c r="M30" s="112"/>
      <x:c r="N30" s="112" t="n">
        <x:f>SUM(B30:M30)</x:f>
        <x:v>0</x:v>
      </x:c>
    </x:row>
    <x:row r="31">
      <x:c r="A31" s="113" t="str">
        <x:v>Marge brute estimée</x:v>
      </x:c>
      <x:c r="B31" s="114" t="n">
        <x:f>B9-B11</x:f>
        <x:v>22500</x:v>
      </x:c>
      <x:c r="C31" s="114" t="n">
        <x:f>C9-C11</x:f>
        <x:v>24400</x:v>
      </x:c>
      <x:c r="D31" s="114" t="n">
        <x:f>D9-D11</x:f>
        <x:v>26400</x:v>
      </x:c>
      <x:c r="E31" s="114" t="n">
        <x:f>E9-E11</x:f>
        <x:v>28400</x:v>
      </x:c>
      <x:c r="F31" s="114" t="n">
        <x:f>F9-F11</x:f>
        <x:v>30400</x:v>
      </x:c>
      <x:c r="G31" s="114" t="n">
        <x:f>G9-G11</x:f>
        <x:v>32200</x:v>
      </x:c>
      <x:c r="H31" s="114" t="n">
        <x:f>H9-H11</x:f>
        <x:v>34300</x:v>
      </x:c>
      <x:c r="I31" s="114" t="n">
        <x:f>I9-I11</x:f>
        <x:v>33200</x:v>
      </x:c>
      <x:c r="J31" s="114" t="n">
        <x:f>J9-J11</x:f>
        <x:v>36200</x:v>
      </x:c>
      <x:c r="K31" s="114" t="n">
        <x:f>K9-K11</x:f>
        <x:v>37900</x:v>
      </x:c>
      <x:c r="L31" s="114" t="n">
        <x:f>L9-L11</x:f>
        <x:v>39600</x:v>
      </x:c>
      <x:c r="M31" s="114" t="n">
        <x:f>M9-M11</x:f>
        <x:v>41300</x:v>
      </x:c>
      <x:c r="N31" s="114" t="n">
        <x:f>SUM(B31:M31)</x:f>
        <x:v>386800</x:v>
      </x:c>
    </x:row>
    <x:row r="32">
      <x:c r="A32" s="113" t="str">
        <x:v>Taux de marge brute</x:v>
      </x:c>
      <x:c r="B32" s="126" t="n">
        <x:f>IFERROR(B31/B9,0)</x:f>
        <x:v>0.7142857142857143</x:v>
      </x:c>
      <x:c r="C32" s="126" t="n">
        <x:f>IFERROR(C31/C9,0)</x:f>
        <x:v>0.7261904761904762</x:v>
      </x:c>
      <x:c r="D32" s="126" t="n">
        <x:f>IFERROR(D31/D9,0)</x:f>
        <x:v>0.7374301675977654</x:v>
      </x:c>
      <x:c r="E32" s="126" t="n">
        <x:f>IFERROR(E31/E9,0)</x:f>
        <x:v>0.743455497382199</x:v>
      </x:c>
      <x:c r="F32" s="126" t="n">
        <x:f>IFERROR(F31/F9,0)</x:f>
        <x:v>0.7524752475247525</x:v>
      </x:c>
      <x:c r="G32" s="126" t="n">
        <x:f>IFERROR(G31/G9,0)</x:f>
        <x:v>0.7576470588235295</x:v>
      </x:c>
      <x:c r="H32" s="126" t="n">
        <x:f>IFERROR(H31/H9,0)</x:f>
        <x:v>0.7605321507760532</x:v>
      </x:c>
      <x:c r="I32" s="126" t="n">
        <x:f>IFERROR(I31/I9,0)</x:f>
        <x:v>0.7579908675799086</x:v>
      </x:c>
      <x:c r="J32" s="126" t="n">
        <x:f>IFERROR(J31/J9,0)</x:f>
        <x:v>0.7669491525423728</x:v>
      </x:c>
      <x:c r="K32" s="126" t="n">
        <x:f>IFERROR(K31/K9,0)</x:f>
        <x:v>0.768762677484787</x:v>
      </x:c>
      <x:c r="L32" s="126" t="n">
        <x:f>IFERROR(L31/L9,0)</x:f>
        <x:v>0.7704280155642024</x:v>
      </x:c>
      <x:c r="M32" s="126" t="n">
        <x:f>IFERROR(M31/M9,0)</x:f>
        <x:v>0.77196261682243</x:v>
      </x:c>
      <x:c r="N32" s="126" t="n">
        <x:f>IFERROR(N31/N9,0)</x:f>
        <x:v>0.7550263517470233</x:v>
      </x:c>
    </x:row>
    <x:row r="33">
      <x:c r="A33" s="127" t="str">
        <x:v>Seuil de rentabilité mensuel</x:v>
      </x:c>
      <x:c r="B33" s="128" t="n">
        <x:f>SUM(B12:B17)</x:f>
        <x:v>13830</x:v>
      </x:c>
      <x:c r="C33" s="128" t="n">
        <x:f>SUM(C12:C17)</x:f>
        <x:v>13980</x:v>
      </x:c>
      <x:c r="D33" s="128" t="n">
        <x:f>SUM(D12:D17)</x:f>
        <x:v>14840</x:v>
      </x:c>
      <x:c r="E33" s="128" t="n">
        <x:f>SUM(E12:E17)</x:f>
        <x:v>14990</x:v>
      </x:c>
      <x:c r="F33" s="128" t="n">
        <x:f>SUM(F12:F17)</x:f>
        <x:v>15708</x:v>
      </x:c>
      <x:c r="G33" s="128" t="n">
        <x:f>SUM(G12:G17)</x:f>
        <x:v>15908</x:v>
      </x:c>
      <x:c r="H33" s="128" t="n">
        <x:f>SUM(H12:H17)</x:f>
        <x:v>16626</x:v>
      </x:c>
      <x:c r="I33" s="128" t="n">
        <x:f>SUM(I12:I17)</x:f>
        <x:v>16476</x:v>
      </x:c>
      <x:c r="J33" s="128" t="n">
        <x:f>SUM(J12:J17)</x:f>
        <x:v>17344</x:v>
      </x:c>
      <x:c r="K33" s="128" t="n">
        <x:f>SUM(K12:K17)</x:f>
        <x:v>17494</x:v>
      </x:c>
      <x:c r="L33" s="128" t="n">
        <x:f>SUM(L12:L17)</x:f>
        <x:v>18070</x:v>
      </x:c>
      <x:c r="M33" s="128" t="n">
        <x:f>SUM(M12:M17)</x:f>
        <x:v>18270</x:v>
      </x:c>
      <x:c r="N33" s="128" t="n">
        <x:f>AVERAGE(B33:M33)</x:f>
        <x:v>16128</x:v>
      </x:c>
    </x:row>
    <x:row r="34">
      <x:c r="A34" s="129" t="str">
        <x:v>Besoin à sécuriser</x:v>
      </x:c>
      <x:c r="B34" s="130" t="n">
        <x:f>MAX(0,'Hypothèses'!$B$6-B27)</x:f>
        <x:v>0</x:v>
      </x:c>
      <x:c r="C34" s="130" t="n">
        <x:f>MAX(0,'Hypothèses'!$B$6-C27)</x:f>
        <x:v>0</x:v>
      </x:c>
      <x:c r="D34" s="130" t="n">
        <x:f>MAX(0,'Hypothèses'!$B$6-D27)</x:f>
        <x:v>0</x:v>
      </x:c>
      <x:c r="E34" s="130" t="n">
        <x:f>MAX(0,'Hypothèses'!$B$6-E27)</x:f>
        <x:v>0</x:v>
      </x:c>
      <x:c r="F34" s="130" t="n">
        <x:f>MAX(0,'Hypothèses'!$B$6-F27)</x:f>
        <x:v>0</x:v>
      </x:c>
      <x:c r="G34" s="130" t="n">
        <x:f>MAX(0,'Hypothèses'!$B$6-G27)</x:f>
        <x:v>0</x:v>
      </x:c>
      <x:c r="H34" s="130" t="n">
        <x:f>MAX(0,'Hypothèses'!$B$6-H27)</x:f>
        <x:v>0</x:v>
      </x:c>
      <x:c r="I34" s="130" t="n">
        <x:f>MAX(0,'Hypothèses'!$B$6-I27)</x:f>
        <x:v>0</x:v>
      </x:c>
      <x:c r="J34" s="130" t="n">
        <x:f>MAX(0,'Hypothèses'!$B$6-J27)</x:f>
        <x:v>0</x:v>
      </x:c>
      <x:c r="K34" s="130" t="n">
        <x:f>MAX(0,'Hypothèses'!$B$6-K27)</x:f>
        <x:v>0</x:v>
      </x:c>
      <x:c r="L34" s="130" t="n">
        <x:f>MAX(0,'Hypothèses'!$B$6-L27)</x:f>
        <x:v>0</x:v>
      </x:c>
      <x:c r="M34" s="130" t="n">
        <x:f>MAX(0,'Hypothèses'!$B$6-M27)</x:f>
        <x:v>0</x:v>
      </x:c>
      <x:c r="N34" s="130" t="n">
        <x:f>SUM(B34:M34)</x:f>
        <x:v>0</x:v>
      </x:c>
    </x:row>
  </x:sheetData>
  <x:mergeCells>
    <x:mergeCell ref="A1:N1"/>
    <x:mergeCell ref="A2:N2"/>
  </x:mergeCells>
  <x:conditionalFormatting sqref="B27:N27">
    <x:cfRule type="cellIs" dxfId="0" priority="1" operator="lessThan">
      <x:formula>5000</x:formula>
    </x:cfRule>
    <x:cfRule type="cellIs" dxfId="1" priority="2" operator="between">
      <x:formula>5000</x:formula>
    </x:cfRule>
    <x:cfRule type="cellIs" dxfId="2" priority="3" operator="greaterThanOrEqual">
      <x:formula>10000</x:formula>
    </x:cfRule>
  </x:conditionalFormatting>
  <x:pageMargins left="0.7" right="0.7" top="0.75" bottom="0.75" header="0.3" footer="0.3"/>
  <x:tableParts count="1">
    <x:tablePart xmlns:r="http://schemas.openxmlformats.org/officeDocument/2006/relationships" r:id="R27237f803d604dac"/>
  </x:tableParts>
</x:worksheet>
</file>

<file path=xl/worksheets/sheet2.xml><?xml version="1.0" encoding="utf-8"?>
<x:worksheet xmlns:x="http://schemas.openxmlformats.org/spreadsheetml/2006/main">
  <x:sheetFormatPr defaultRowHeight="15"/>
  <x:cols>
    <x:col min="1" max="1" width="22" hidden="0" customWidth="1"/>
    <x:col min="2" max="2" width="22" hidden="0" customWidth="1"/>
    <x:col min="3" max="3" width="22" hidden="0" customWidth="1"/>
    <x:col min="4" max="4" width="22" hidden="0" customWidth="1"/>
    <x:col min="5" max="5" width="22" hidden="0" customWidth="1"/>
    <x:col min="6" max="6" width="22" hidden="0" customWidth="1"/>
  </x:cols>
  <x:sheetData>
    <x:row r="1" ht="30" customHeight="1">
      <x:c r="A1" s="167" t="str">
        <x:v>DASHBOARD FINANCIER PME</x:v>
      </x:c>
      <x:c r="B1" s="167"/>
      <x:c r="C1" s="167"/>
      <x:c r="D1" s="167"/>
      <x:c r="E1" s="167"/>
      <x:c r="F1" s="167"/>
      <x:c r="G1" s="167"/>
      <x:c r="H1" s="167"/>
    </x:row>
    <x:row r="3">
      <x:c r="A3" s="17" t="str">
        <x:v>Indicateur</x:v>
      </x:c>
      <x:c r="B3" s="17" t="str">
        <x:v>Valeur</x:v>
      </x:c>
      <x:c r="D3" s="29" t="str">
        <x:v>Mois</x:v>
      </x:c>
      <x:c r="E3" s="29" t="str">
        <x:v>CA</x:v>
      </x:c>
      <x:c r="F3" s="29" t="str">
        <x:v>Trésorerie finale</x:v>
      </x:c>
    </x:row>
    <x:row r="4">
      <x:c r="A4" s="160" t="str">
        <x:v>Chiffre d'affaires annuel</x:v>
      </x:c>
      <x:c r="B4" s="174" t="n">
        <x:f>'Prévisionnel PME'!N9</x:f>
        <x:v>512300</x:v>
      </x:c>
      <x:c r="D4" t="str">
        <x:v>Jan</x:v>
      </x:c>
      <x:c r="E4" s="81" t="n">
        <x:f>'Prévisionnel PME'!B9</x:f>
        <x:v>31500</x:v>
      </x:c>
      <x:c r="F4" s="81" t="n">
        <x:f>'Prévisionnel PME'!B27</x:f>
        <x:v>22470</x:v>
      </x:c>
    </x:row>
    <x:row r="5">
      <x:c r="A5" s="160" t="str">
        <x:v>Charges annuelles</x:v>
      </x:c>
      <x:c r="B5" s="174" t="n">
        <x:f>'Prévisionnel PME'!N18</x:f>
        <x:v>319036</x:v>
      </x:c>
      <x:c r="D5" t="str">
        <x:v>Fév</x:v>
      </x:c>
      <x:c r="E5" s="81" t="n">
        <x:f>'Prévisionnel PME'!C9</x:f>
        <x:v>33600</x:v>
      </x:c>
      <x:c r="F5" s="81" t="n">
        <x:f>'Prévisionnel PME'!C27</x:f>
        <x:v>31690</x:v>
      </x:c>
    </x:row>
    <x:row r="6">
      <x:c r="A6" s="160" t="str">
        <x:v>Résultat prévisionnel</x:v>
      </x:c>
      <x:c r="B6" s="174" t="n">
        <x:f>'Prévisionnel PME'!N19</x:f>
        <x:v>193264</x:v>
      </x:c>
      <x:c r="D6" t="str">
        <x:v>Mar</x:v>
      </x:c>
      <x:c r="E6" s="81" t="n">
        <x:f>'Prévisionnel PME'!D9</x:f>
        <x:v>35800</x:v>
      </x:c>
      <x:c r="F6" s="81" t="n">
        <x:f>'Prévisionnel PME'!D27</x:f>
        <x:v>38550</x:v>
      </x:c>
    </x:row>
    <x:row r="7">
      <x:c r="A7" s="160" t="str">
        <x:v>Trésorerie finale</x:v>
      </x:c>
      <x:c r="B7" s="174" t="n">
        <x:f>'Prévisionnel PME'!N27</x:f>
        <x:v>192364</x:v>
      </x:c>
      <x:c r="D7" t="str">
        <x:v>Avr</x:v>
      </x:c>
      <x:c r="E7" s="81" t="n">
        <x:f>'Prévisionnel PME'!E9</x:f>
        <x:v>38200</x:v>
      </x:c>
      <x:c r="F7" s="81" t="n">
        <x:f>'Prévisionnel PME'!E27</x:f>
        <x:v>50760</x:v>
      </x:c>
    </x:row>
    <x:row r="8">
      <x:c r="A8" s="160" t="str">
        <x:v>Flux net annuel</x:v>
      </x:c>
      <x:c r="B8" s="174" t="n">
        <x:f>'Prévisionnel PME'!N26</x:f>
        <x:v>177364</x:v>
      </x:c>
      <x:c r="D8" t="str">
        <x:v>Mai</x:v>
      </x:c>
      <x:c r="E8" s="81" t="n">
        <x:f>'Prévisionnel PME'!F9</x:f>
        <x:v>40400</x:v>
      </x:c>
      <x:c r="F8" s="81" t="n">
        <x:f>'Prévisionnel PME'!F27</x:f>
        <x:v>74252</x:v>
      </x:c>
    </x:row>
    <x:row r="9">
      <x:c r="A9" s="160" t="str">
        <x:v>Mois le plus faible</x:v>
      </x:c>
      <x:c r="B9" s="171" t="str">
        <x:f>INDEX('Prévisionnel PME'!B4:M4,1,MATCH(MIN('Prévisionnel PME'!B27:M27),'Prévisionnel PME'!B27:M27,0))</x:f>
        <x:v>Jan</x:v>
      </x:c>
      <x:c r="D9" t="str">
        <x:v>Juin</x:v>
      </x:c>
      <x:c r="E9" s="81" t="n">
        <x:f>'Prévisionnel PME'!G9</x:f>
        <x:v>42500</x:v>
      </x:c>
      <x:c r="F9" s="81" t="n">
        <x:f>'Prévisionnel PME'!G27</x:f>
        <x:v>84344</x:v>
      </x:c>
    </x:row>
    <x:row r="10">
      <x:c r="A10" s="160" t="str">
        <x:v>Statut final</x:v>
      </x:c>
      <x:c r="B10" s="171" t="str">
        <x:f>'Prévisionnel PME'!N28</x:f>
        <x:v>OK</x:v>
      </x:c>
      <x:c r="D10" t="str">
        <x:v>Juil</x:v>
      </x:c>
      <x:c r="E10" s="81" t="n">
        <x:f>'Prévisionnel PME'!H9</x:f>
        <x:v>45100</x:v>
      </x:c>
      <x:c r="F10" s="81" t="n">
        <x:f>'Prévisionnel PME'!H27</x:f>
        <x:v>100818</x:v>
      </x:c>
    </x:row>
    <x:row r="11">
      <x:c r="D11" t="str">
        <x:v>Août</x:v>
      </x:c>
      <x:c r="E11" s="81" t="n">
        <x:f>'Prévisionnel PME'!I9</x:f>
        <x:v>43800</x:v>
      </x:c>
      <x:c r="F11" s="81" t="n">
        <x:f>'Prévisionnel PME'!I27</x:f>
        <x:v>116342</x:v>
      </x:c>
    </x:row>
    <x:row r="12">
      <x:c r="D12" t="str">
        <x:v>Sept</x:v>
      </x:c>
      <x:c r="E12" s="81" t="n">
        <x:f>'Prévisionnel PME'!J9</x:f>
        <x:v>47200</x:v>
      </x:c>
      <x:c r="F12" s="81" t="n">
        <x:f>'Prévisionnel PME'!J27</x:f>
        <x:v>133998</x:v>
      </x:c>
    </x:row>
    <x:row r="13">
      <x:c r="D13" t="str">
        <x:v>Oct</x:v>
      </x:c>
      <x:c r="E13" s="81" t="n">
        <x:f>'Prévisionnel PME'!K9</x:f>
        <x:v>49300</x:v>
      </x:c>
      <x:c r="F13" s="81" t="n">
        <x:f>'Prévisionnel PME'!K27</x:f>
        <x:v>150204</x:v>
      </x:c>
    </x:row>
    <x:row r="14">
      <x:c r="D14" t="str">
        <x:v>Nov</x:v>
      </x:c>
      <x:c r="E14" s="81" t="n">
        <x:f>'Prévisionnel PME'!L9</x:f>
        <x:v>51400</x:v>
      </x:c>
      <x:c r="F14" s="81" t="n">
        <x:f>'Prévisionnel PME'!L27</x:f>
        <x:v>170534</x:v>
      </x:c>
    </x:row>
    <x:row r="15">
      <x:c r="D15" t="str">
        <x:v>Déc</x:v>
      </x:c>
      <x:c r="E15" s="81" t="n">
        <x:f>'Prévisionnel PME'!M9</x:f>
        <x:v>53500</x:v>
      </x:c>
      <x:c r="F15" s="81" t="n">
        <x:f>'Prévisionnel PME'!M27</x:f>
        <x:v>192364</x:v>
      </x:c>
    </x:row>
  </x:sheetData>
  <x:mergeCells>
    <x:mergeCell ref="A1:H1"/>
  </x:mergeCells>
  <x:pageMargins left="0.7" right="0.7" top="0.75" bottom="0.75" header="0.3" footer="0.3"/>
  <x:drawing xmlns:r="http://schemas.openxmlformats.org/officeDocument/2006/relationships" r:id="R48b1e1a9fd1149aa"/>
  <x:tableParts count="1">
    <x:tablePart xmlns:r="http://schemas.openxmlformats.org/officeDocument/2006/relationships" r:id="R12af6b51a12c4403"/>
  </x:tableParts>
</x:worksheet>
</file>

<file path=xl/worksheets/sheet3.xml><?xml version="1.0" encoding="utf-8"?>
<x:worksheet xmlns:x="http://schemas.openxmlformats.org/spreadsheetml/2006/main">
  <x:sheetFormatPr defaultRowHeight="15"/>
  <x:cols>
    <x:col min="1" max="1" width="32" hidden="0" customWidth="1"/>
    <x:col min="2" max="2" width="32" hidden="0" customWidth="1"/>
  </x:cols>
  <x:sheetData>
    <x:row r="1">
      <x:c r="A1" s="157" t="str">
        <x:v>Hypothèses du modèle</x:v>
      </x:c>
      <x:c r="B1" s="157" t="str"/>
    </x:row>
    <x:row r="2">
      <x:c r="A2" s="160" t="str">
        <x:v>Trésorerie initiale (€)</x:v>
      </x:c>
      <x:c r="B2" s="162" t="n">
        <x:v>15000</x:v>
      </x:c>
    </x:row>
    <x:row r="3">
      <x:c r="A3" s="160" t="str">
        <x:v>Taux TVA moyen</x:v>
      </x:c>
      <x:c r="B3" s="164" t="n">
        <x:v>0.2</x:v>
      </x:c>
    </x:row>
    <x:row r="4">
      <x:c r="A4" s="160" t="str">
        <x:v>Taux charges sociales sur salaires</x:v>
      </x:c>
      <x:c r="B4" s="164" t="n">
        <x:v>0.42</x:v>
      </x:c>
    </x:row>
    <x:row r="5">
      <x:c r="A5" s="160" t="str">
        <x:v>Seuil de trésorerie critique (€)</x:v>
      </x:c>
      <x:c r="B5" s="162" t="n">
        <x:v>5000</x:v>
      </x:c>
    </x:row>
    <x:row r="6">
      <x:c r="A6" s="160" t="str">
        <x:v>Seuil de trésorerie prudent (€)</x:v>
      </x:c>
      <x:c r="B6" s="162" t="n">
        <x:v>10000</x:v>
      </x:c>
    </x:row>
    <x:row r="7">
      <x:c r="A7" s="160" t="str">
        <x:v>Taux IS indicatif</x:v>
      </x:c>
      <x:c r="B7" s="164" t="n">
        <x:v>0.25</x:v>
      </x:c>
    </x:row>
  </x:sheetData>
  <x:pageMargins left="0.7" right="0.7" top="0.75" bottom="0.75" header="0.3" footer="0.3"/>
</x:worksheet>
</file>